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IENARD Florian\Documents\Étude sur la dégradation des sacs en plastique biosourcé\Sacs plastiques biosourcés\Rapport de résultats\"/>
    </mc:Choice>
  </mc:AlternateContent>
  <xr:revisionPtr revIDLastSave="0" documentId="13_ncr:1_{98D294EC-D0A9-4285-922C-188648EED2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ivi" sheetId="1" r:id="rId1"/>
    <sheet name="Caractérisation" sheetId="4" r:id="rId2"/>
    <sheet name="Quantification MP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4" i="1" l="1"/>
  <c r="I124" i="1" s="1"/>
  <c r="H123" i="1"/>
  <c r="I123" i="1" s="1"/>
  <c r="H122" i="1"/>
  <c r="I122" i="1" s="1"/>
  <c r="J122" i="1" s="1"/>
  <c r="H121" i="1"/>
  <c r="I121" i="1" s="1"/>
  <c r="H120" i="1"/>
  <c r="I120" i="1" s="1"/>
  <c r="H119" i="1"/>
  <c r="I119" i="1" s="1"/>
  <c r="J119" i="1" s="1"/>
  <c r="H118" i="1"/>
  <c r="I118" i="1" s="1"/>
  <c r="H117" i="1"/>
  <c r="I117" i="1" s="1"/>
  <c r="H116" i="1"/>
  <c r="I116" i="1" s="1"/>
  <c r="J116" i="1" s="1"/>
  <c r="H115" i="1"/>
  <c r="I115" i="1" s="1"/>
  <c r="I114" i="1"/>
  <c r="H114" i="1"/>
  <c r="H113" i="1"/>
  <c r="I113" i="1" s="1"/>
  <c r="H112" i="1"/>
  <c r="I112" i="1" s="1"/>
  <c r="H111" i="1"/>
  <c r="I111" i="1" s="1"/>
  <c r="H110" i="1"/>
  <c r="I110" i="1" s="1"/>
  <c r="J110" i="1" s="1"/>
  <c r="I109" i="1"/>
  <c r="H109" i="1"/>
  <c r="I108" i="1"/>
  <c r="H108" i="1"/>
  <c r="H107" i="1"/>
  <c r="I107" i="1" s="1"/>
  <c r="J107" i="1" s="1"/>
  <c r="H106" i="1"/>
  <c r="I106" i="1" s="1"/>
  <c r="H105" i="1"/>
  <c r="I105" i="1" s="1"/>
  <c r="I104" i="1"/>
  <c r="J104" i="1" s="1"/>
  <c r="H104" i="1"/>
  <c r="I103" i="1"/>
  <c r="H103" i="1"/>
  <c r="H102" i="1"/>
  <c r="I102" i="1" s="1"/>
  <c r="H101" i="1"/>
  <c r="I101" i="1" s="1"/>
  <c r="J101" i="1" s="1"/>
  <c r="H100" i="1"/>
  <c r="I100" i="1" s="1"/>
  <c r="H99" i="1"/>
  <c r="I99" i="1" s="1"/>
  <c r="I98" i="1"/>
  <c r="J98" i="1" s="1"/>
  <c r="H98" i="1"/>
  <c r="H97" i="1"/>
  <c r="I97" i="1" s="1"/>
  <c r="H96" i="1"/>
  <c r="I96" i="1" s="1"/>
  <c r="H95" i="1"/>
  <c r="I95" i="1" s="1"/>
  <c r="J95" i="1" s="1"/>
  <c r="H94" i="1"/>
  <c r="I94" i="1" s="1"/>
  <c r="H93" i="1"/>
  <c r="I93" i="1" s="1"/>
  <c r="H92" i="1"/>
  <c r="I92" i="1" s="1"/>
  <c r="J92" i="1" s="1"/>
  <c r="H91" i="1"/>
  <c r="I91" i="1" s="1"/>
  <c r="H90" i="1"/>
  <c r="I90" i="1" s="1"/>
  <c r="H89" i="1"/>
  <c r="I89" i="1" s="1"/>
  <c r="J89" i="1" s="1"/>
  <c r="H83" i="1"/>
  <c r="I83" i="1" s="1"/>
  <c r="H82" i="1"/>
  <c r="I82" i="1" s="1"/>
  <c r="H81" i="1"/>
  <c r="I81" i="1" s="1"/>
  <c r="J81" i="1" s="1"/>
  <c r="H80" i="1"/>
  <c r="I80" i="1" s="1"/>
  <c r="H79" i="1"/>
  <c r="I79" i="1" s="1"/>
  <c r="H78" i="1"/>
  <c r="I78" i="1" s="1"/>
  <c r="J78" i="1" s="1"/>
  <c r="H77" i="1"/>
  <c r="I77" i="1" s="1"/>
  <c r="H76" i="1"/>
  <c r="I76" i="1" s="1"/>
  <c r="H75" i="1"/>
  <c r="I75" i="1" s="1"/>
  <c r="J75" i="1" s="1"/>
  <c r="H74" i="1"/>
  <c r="I74" i="1" s="1"/>
  <c r="I73" i="1"/>
  <c r="H73" i="1"/>
  <c r="H72" i="1"/>
  <c r="I72" i="1" s="1"/>
  <c r="H71" i="1"/>
  <c r="I71" i="1" s="1"/>
  <c r="H70" i="1"/>
  <c r="I70" i="1" s="1"/>
  <c r="H69" i="1"/>
  <c r="I69" i="1" s="1"/>
  <c r="J69" i="1" s="1"/>
  <c r="I68" i="1"/>
  <c r="H68" i="1"/>
  <c r="H67" i="1"/>
  <c r="I67" i="1" s="1"/>
  <c r="H66" i="1"/>
  <c r="I66" i="1" s="1"/>
  <c r="J66" i="1" s="1"/>
  <c r="H65" i="1"/>
  <c r="I65" i="1" s="1"/>
  <c r="H64" i="1"/>
  <c r="I64" i="1" s="1"/>
  <c r="I63" i="1"/>
  <c r="J63" i="1" s="1"/>
  <c r="H63" i="1"/>
  <c r="H62" i="1"/>
  <c r="I62" i="1" s="1"/>
  <c r="H61" i="1"/>
  <c r="I61" i="1" s="1"/>
  <c r="H60" i="1"/>
  <c r="I60" i="1" s="1"/>
  <c r="J60" i="1" s="1"/>
  <c r="H59" i="1"/>
  <c r="I59" i="1" s="1"/>
  <c r="H58" i="1"/>
  <c r="I58" i="1" s="1"/>
  <c r="H57" i="1"/>
  <c r="I57" i="1" s="1"/>
  <c r="J57" i="1" s="1"/>
  <c r="H56" i="1"/>
  <c r="I56" i="1" s="1"/>
  <c r="H55" i="1"/>
  <c r="I55" i="1" s="1"/>
  <c r="H54" i="1"/>
  <c r="I54" i="1" s="1"/>
  <c r="J54" i="1" s="1"/>
  <c r="H53" i="1"/>
  <c r="I53" i="1" s="1"/>
  <c r="H52" i="1"/>
  <c r="I52" i="1" s="1"/>
  <c r="H51" i="1"/>
  <c r="I51" i="1" s="1"/>
  <c r="J51" i="1" s="1"/>
  <c r="H50" i="1"/>
  <c r="I50" i="1" s="1"/>
  <c r="H49" i="1"/>
  <c r="I49" i="1" s="1"/>
  <c r="H48" i="1"/>
  <c r="I48" i="1" s="1"/>
  <c r="J48" i="1" s="1"/>
  <c r="J113" i="1" l="1"/>
  <c r="J72" i="1"/>
  <c r="H47" i="4" l="1"/>
  <c r="G47" i="4"/>
  <c r="F47" i="4"/>
  <c r="E47" i="4"/>
  <c r="L74" i="5" l="1"/>
  <c r="L69" i="5"/>
  <c r="L55" i="5"/>
  <c r="L50" i="5"/>
  <c r="L18" i="5"/>
  <c r="L13" i="5"/>
  <c r="L8" i="5"/>
  <c r="N8" i="5" s="1"/>
  <c r="L35" i="5"/>
  <c r="L25" i="5"/>
  <c r="L62" i="5" l="1"/>
  <c r="N62" i="5" s="1"/>
  <c r="L42" i="5"/>
  <c r="N42" i="5" s="1"/>
  <c r="L30" i="5"/>
  <c r="N25" i="5" s="1"/>
  <c r="H62" i="5" l="1"/>
  <c r="G62" i="5"/>
  <c r="F62" i="5"/>
  <c r="H42" i="5"/>
  <c r="G42" i="5"/>
  <c r="F42" i="5"/>
  <c r="H30" i="5"/>
  <c r="G30" i="5"/>
  <c r="F30" i="5"/>
  <c r="H34" i="1" l="1"/>
  <c r="I34" i="1" s="1"/>
  <c r="H16" i="1"/>
  <c r="I16" i="1" s="1"/>
  <c r="H17" i="1"/>
  <c r="I17" i="1" s="1"/>
  <c r="H18" i="1"/>
  <c r="I18" i="1" s="1"/>
  <c r="H21" i="1"/>
  <c r="I21" i="1" s="1"/>
  <c r="H20" i="1"/>
  <c r="I20" i="1" s="1"/>
  <c r="H42" i="1"/>
  <c r="I42" i="1" s="1"/>
  <c r="H39" i="1"/>
  <c r="I39" i="1" s="1"/>
  <c r="H36" i="1"/>
  <c r="I36" i="1" s="1"/>
  <c r="H41" i="1"/>
  <c r="I41" i="1" s="1"/>
  <c r="H38" i="1"/>
  <c r="I38" i="1" s="1"/>
  <c r="H35" i="1"/>
  <c r="I35" i="1" s="1"/>
  <c r="H40" i="1"/>
  <c r="I40" i="1" s="1"/>
  <c r="H37" i="1"/>
  <c r="I37" i="1" s="1"/>
  <c r="H33" i="1"/>
  <c r="I33" i="1" s="1"/>
  <c r="H30" i="1"/>
  <c r="I30" i="1" s="1"/>
  <c r="H27" i="1"/>
  <c r="I27" i="1" s="1"/>
  <c r="H32" i="1"/>
  <c r="I32" i="1" s="1"/>
  <c r="H29" i="1"/>
  <c r="I29" i="1" s="1"/>
  <c r="H26" i="1"/>
  <c r="I26" i="1" s="1"/>
  <c r="H31" i="1"/>
  <c r="I31" i="1" s="1"/>
  <c r="H28" i="1"/>
  <c r="I28" i="1" s="1"/>
  <c r="H25" i="1"/>
  <c r="I25" i="1" s="1"/>
  <c r="H24" i="1"/>
  <c r="I24" i="1" s="1"/>
  <c r="H23" i="1"/>
  <c r="I23" i="1" s="1"/>
  <c r="H22" i="1"/>
  <c r="I22" i="1" s="1"/>
  <c r="H15" i="1"/>
  <c r="I15" i="1" s="1"/>
  <c r="H12" i="1"/>
  <c r="I12" i="1" s="1"/>
  <c r="H9" i="1"/>
  <c r="I9" i="1" s="1"/>
  <c r="H14" i="1"/>
  <c r="I14" i="1" s="1"/>
  <c r="H11" i="1"/>
  <c r="I11" i="1" s="1"/>
  <c r="H8" i="1"/>
  <c r="I8" i="1" s="1"/>
  <c r="H13" i="1"/>
  <c r="I13" i="1" s="1"/>
  <c r="H10" i="1"/>
  <c r="I10" i="1" s="1"/>
  <c r="H7" i="1"/>
  <c r="I7" i="1" s="1"/>
  <c r="J40" i="1" l="1"/>
  <c r="J34" i="1"/>
  <c r="J28" i="1"/>
  <c r="J31" i="1"/>
  <c r="J37" i="1"/>
  <c r="J25" i="1"/>
  <c r="J7" i="1"/>
  <c r="J13" i="1"/>
  <c r="J10" i="1"/>
  <c r="J22" i="1"/>
  <c r="J16" i="1"/>
  <c r="H19" i="1"/>
  <c r="I19" i="1" s="1"/>
  <c r="J19" i="1" s="1"/>
</calcChain>
</file>

<file path=xl/sharedStrings.xml><?xml version="1.0" encoding="utf-8"?>
<sst xmlns="http://schemas.openxmlformats.org/spreadsheetml/2006/main" count="574" uniqueCount="160">
  <si>
    <t>Type de sac utilisé pour l'étude</t>
  </si>
  <si>
    <t>Témoin</t>
  </si>
  <si>
    <t>pH</t>
  </si>
  <si>
    <t>Informations générales</t>
  </si>
  <si>
    <t>Moyenne % humidité</t>
  </si>
  <si>
    <t>N° Réplicat</t>
  </si>
  <si>
    <t>Sous-Réplicat</t>
  </si>
  <si>
    <t>a</t>
  </si>
  <si>
    <t>b</t>
  </si>
  <si>
    <t>c</t>
  </si>
  <si>
    <t>Masse fraîche</t>
  </si>
  <si>
    <t>Masse sèche</t>
  </si>
  <si>
    <t>Masse d'eau</t>
  </si>
  <si>
    <t>% Humidité</t>
  </si>
  <si>
    <t>Données</t>
  </si>
  <si>
    <t>Section expérimentale</t>
  </si>
  <si>
    <t>Matière sèche</t>
  </si>
  <si>
    <t>pH  (à 20°C +/-2°C)</t>
  </si>
  <si>
    <t>Conductivité  (à 20°C +/-2°C)</t>
  </si>
  <si>
    <t>Matière organique</t>
  </si>
  <si>
    <t>Arsenic</t>
  </si>
  <si>
    <t>Cadmium</t>
  </si>
  <si>
    <t>Chrome total</t>
  </si>
  <si>
    <t>Chrome VI</t>
  </si>
  <si>
    <t>Cuivre</t>
  </si>
  <si>
    <t>Mercure</t>
  </si>
  <si>
    <t>Nickel</t>
  </si>
  <si>
    <t>Plomb</t>
  </si>
  <si>
    <t>Zinc</t>
  </si>
  <si>
    <t>Naphtalène</t>
  </si>
  <si>
    <t>&lt; 0,016</t>
  </si>
  <si>
    <t>&lt; 0,014</t>
  </si>
  <si>
    <t>&lt; 0,024</t>
  </si>
  <si>
    <t>&lt; 0,028</t>
  </si>
  <si>
    <t>&lt; 0,023</t>
  </si>
  <si>
    <t>&lt; 0,034</t>
  </si>
  <si>
    <t>&lt; 0,013</t>
  </si>
  <si>
    <t>Fluorène</t>
  </si>
  <si>
    <t>Phénanthrène</t>
  </si>
  <si>
    <t>Anthracène</t>
  </si>
  <si>
    <t>Fluoranthène</t>
  </si>
  <si>
    <t>Pyrène</t>
  </si>
  <si>
    <t>Benzo(a)anthracène</t>
  </si>
  <si>
    <t>Chrysène</t>
  </si>
  <si>
    <t>Benzo(b)fluoranthène</t>
  </si>
  <si>
    <t>Benzo(k)fluoranthène</t>
  </si>
  <si>
    <t>Benzo(a)pyrène</t>
  </si>
  <si>
    <t>Benzo(ghi)pérylène</t>
  </si>
  <si>
    <t>Indéno(1,2,3-cd)pyrène</t>
  </si>
  <si>
    <t>&lt; 10</t>
  </si>
  <si>
    <t>Origine (pétrogénique - biogénique)</t>
  </si>
  <si>
    <t>biogénique</t>
  </si>
  <si>
    <t>PCB 28</t>
  </si>
  <si>
    <t>&lt; 0,019</t>
  </si>
  <si>
    <t>&lt; 0,020</t>
  </si>
  <si>
    <t>PCB 52</t>
  </si>
  <si>
    <t>PCB 101</t>
  </si>
  <si>
    <t>PCB 118</t>
  </si>
  <si>
    <t>PCB 138</t>
  </si>
  <si>
    <t>PCB 153</t>
  </si>
  <si>
    <t>PCB 180</t>
  </si>
  <si>
    <t>Unités</t>
  </si>
  <si>
    <t>Paramètre</t>
  </si>
  <si>
    <t>Paramètres physiques</t>
  </si>
  <si>
    <t>Valeur neutralisante</t>
  </si>
  <si>
    <t>/</t>
  </si>
  <si>
    <t>Azote total</t>
  </si>
  <si>
    <t>Azote organique</t>
  </si>
  <si>
    <t>Azote ammoniacal</t>
  </si>
  <si>
    <t>Azote nitrique</t>
  </si>
  <si>
    <t>Azote nitreux</t>
  </si>
  <si>
    <t>Phosphore total</t>
  </si>
  <si>
    <t>Potassium total</t>
  </si>
  <si>
    <t>Magnésium total</t>
  </si>
  <si>
    <t>Calcium total</t>
  </si>
  <si>
    <t>Rapport C/N</t>
  </si>
  <si>
    <t>&lt; 0,05</t>
  </si>
  <si>
    <t>Maturité (degré d'auto-échauffement)</t>
  </si>
  <si>
    <t>Respirométrie</t>
  </si>
  <si>
    <t>Pouvoir germinatif</t>
  </si>
  <si>
    <t>Carbone organique total</t>
  </si>
  <si>
    <t>PCB</t>
  </si>
  <si>
    <t>Hydrocarbures aromatiques polycycliques (HAP)</t>
  </si>
  <si>
    <t>Métaux/Métalloïdes</t>
  </si>
  <si>
    <t>Fertilité</t>
  </si>
  <si>
    <t>Granulométrie</t>
  </si>
  <si>
    <t>Paramètres biologiques</t>
  </si>
  <si>
    <t>µS/cm</t>
  </si>
  <si>
    <t>Fraction EC &gt; 10-12</t>
  </si>
  <si>
    <t>Fraction EC &gt; 12-16</t>
  </si>
  <si>
    <t>Fraction EC &gt; 16-21</t>
  </si>
  <si>
    <t>Fraction EC &gt; 21-35</t>
  </si>
  <si>
    <t>Fraction EC &gt; 35-40</t>
  </si>
  <si>
    <t>Acénaphtylène</t>
  </si>
  <si>
    <t>Acénaphtène</t>
  </si>
  <si>
    <t>Dibenzo(ah)anthracène</t>
  </si>
  <si>
    <t>Somme 16 HAP</t>
  </si>
  <si>
    <t>Somme 7 PCB</t>
  </si>
  <si>
    <t>&lt; 0,21</t>
  </si>
  <si>
    <t>&lt; 0,22</t>
  </si>
  <si>
    <t>&lt; 20,00</t>
  </si>
  <si>
    <t>&lt; 0,010</t>
  </si>
  <si>
    <t>&lt;1,000</t>
  </si>
  <si>
    <t>N° particule</t>
  </si>
  <si>
    <t>Taille maximale (mm)</t>
  </si>
  <si>
    <t>Aire (mm²)</t>
  </si>
  <si>
    <t>Nombre de particules</t>
  </si>
  <si>
    <t>Aire totale (mm²)</t>
  </si>
  <si>
    <t>Aire moyenne (mm²)</t>
  </si>
  <si>
    <t>Taille moyenne (mm)</t>
  </si>
  <si>
    <t>Compostage industriel - Quantification des microplastiques</t>
  </si>
  <si>
    <t>Sac E</t>
  </si>
  <si>
    <t>Échantillon 1</t>
  </si>
  <si>
    <t>Échantillon 2</t>
  </si>
  <si>
    <t>Sac F</t>
  </si>
  <si>
    <t>MS de l'échantillon (g)</t>
  </si>
  <si>
    <t>Nombre de particules/kg MS</t>
  </si>
  <si>
    <t>Échantillon 3</t>
  </si>
  <si>
    <t>Sac D</t>
  </si>
  <si>
    <t>Nombre moyen de particules/kg MS</t>
  </si>
  <si>
    <t>Certificat (délivré le 07/07/2022)</t>
  </si>
  <si>
    <t>NORMES</t>
  </si>
  <si>
    <t>6,5 ≤ pH ≤ 9,5</t>
  </si>
  <si>
    <t>% MB</t>
  </si>
  <si>
    <t>≥ 40%</t>
  </si>
  <si>
    <t>Granulométrie : Refus au tamis de 40 mm</t>
  </si>
  <si>
    <t>&lt;1</t>
  </si>
  <si>
    <t>&lt;0,1</t>
  </si>
  <si>
    <t>Pierres : refus au tamis de 5 mm</t>
  </si>
  <si>
    <t>≤ 2 %</t>
  </si>
  <si>
    <t>Impuretés (verre, plastique, métal) : Refus au tamis de 2 mm</t>
  </si>
  <si>
    <t>≤ 0,5 %</t>
  </si>
  <si>
    <t>Absence de graines</t>
  </si>
  <si>
    <t>°C</t>
  </si>
  <si>
    <t>&lt; 30°C</t>
  </si>
  <si>
    <t xml:space="preserve">&lt; 30°C </t>
  </si>
  <si>
    <t>mmol O2/kg MO/h</t>
  </si>
  <si>
    <t>&lt; 10 si le degré autoéchauf est [30°C - 50°C]</t>
  </si>
  <si>
    <t>≥ 16% si MS &gt;50%
  ≥ 18% si 40% &lt; MS &lt; 50%</t>
  </si>
  <si>
    <t>mg/kg MB</t>
  </si>
  <si>
    <t>mg P2O5/100g MS</t>
  </si>
  <si>
    <t>mg K2O/100g MS</t>
  </si>
  <si>
    <t>mg MgO/100g MS</t>
  </si>
  <si>
    <t>mg CaO/100g MS</t>
  </si>
  <si>
    <t>mg/kg MS</t>
  </si>
  <si>
    <t>Hydrocarbures aliphatiques</t>
  </si>
  <si>
    <t>&lt;75 (&lt;750 si biogénique)</t>
  </si>
  <si>
    <t>&lt;280 (&lt;2800 si biogénique)</t>
  </si>
  <si>
    <t>Totaux</t>
  </si>
  <si>
    <t>Compostage industriel - Caractérisation</t>
  </si>
  <si>
    <t>T0</t>
  </si>
  <si>
    <t>Tmaturation</t>
  </si>
  <si>
    <t>Compostage industriel - Suivi</t>
  </si>
  <si>
    <t>TFinal</t>
  </si>
  <si>
    <t>4,65 - 4,67</t>
  </si>
  <si>
    <t>4,63 - 4,68</t>
  </si>
  <si>
    <t>4,21 - 4,24</t>
  </si>
  <si>
    <t>2,55 - 2,61</t>
  </si>
  <si>
    <t>0,00 - 0,14</t>
  </si>
  <si>
    <t>0,00 - 0,13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</si>
</sst>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7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0" fillId="0" borderId="6" xfId="0" applyBorder="1" applyAlignment="1"/>
    <xf numFmtId="2" fontId="0" fillId="0" borderId="8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0" xfId="0" applyBorder="1" applyAlignment="1"/>
    <xf numFmtId="0" fontId="2" fillId="0" borderId="2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0" fontId="1" fillId="0" borderId="1" xfId="0" applyFont="1" applyBorder="1"/>
    <xf numFmtId="0" fontId="1" fillId="0" borderId="0" xfId="0" applyFont="1" applyBorder="1"/>
    <xf numFmtId="0" fontId="0" fillId="0" borderId="1" xfId="0" applyBorder="1"/>
    <xf numFmtId="0" fontId="0" fillId="0" borderId="3" xfId="0" applyBorder="1" applyAlignment="1">
      <alignment horizontal="center"/>
    </xf>
    <xf numFmtId="165" fontId="0" fillId="0" borderId="0" xfId="0" applyNumberFormat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1" fillId="0" borderId="3" xfId="0" applyFont="1" applyBorder="1"/>
    <xf numFmtId="0" fontId="0" fillId="0" borderId="0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0" fillId="0" borderId="14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5" xfId="0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6" xfId="0" applyNumberFormat="1" applyFont="1" applyBorder="1" applyAlignment="1">
      <alignment horizontal="center" vertical="center"/>
    </xf>
    <xf numFmtId="0" fontId="8" fillId="0" borderId="18" xfId="1" applyNumberFormat="1" applyFont="1" applyFill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5" xfId="0" quotePrefix="1" applyNumberFormat="1" applyFont="1" applyBorder="1" applyAlignment="1">
      <alignment horizontal="center" vertical="center"/>
    </xf>
    <xf numFmtId="0" fontId="9" fillId="0" borderId="28" xfId="1" applyNumberFormat="1" applyFont="1" applyFill="1" applyBorder="1" applyAlignment="1">
      <alignment horizontal="center" vertical="top" wrapText="1"/>
    </xf>
    <xf numFmtId="0" fontId="0" fillId="0" borderId="21" xfId="0" applyNumberFormat="1" applyBorder="1"/>
    <xf numFmtId="0" fontId="4" fillId="0" borderId="20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6" xfId="0" quotePrefix="1" applyNumberFormat="1" applyFont="1" applyBorder="1" applyAlignment="1">
      <alignment horizontal="center" vertical="center"/>
    </xf>
    <xf numFmtId="0" fontId="9" fillId="0" borderId="29" xfId="1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9" fillId="0" borderId="30" xfId="1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0" fillId="0" borderId="23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9" fillId="0" borderId="28" xfId="1" applyNumberFormat="1" applyFont="1" applyFill="1" applyBorder="1" applyAlignment="1">
      <alignment horizontal="center" vertical="center" wrapText="1"/>
    </xf>
    <xf numFmtId="0" fontId="0" fillId="0" borderId="20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9" fillId="0" borderId="29" xfId="1" applyNumberFormat="1" applyFont="1" applyFill="1" applyBorder="1" applyAlignment="1">
      <alignment horizontal="center" vertical="center" wrapText="1"/>
    </xf>
    <xf numFmtId="0" fontId="9" fillId="0" borderId="30" xfId="1" applyNumberFormat="1" applyFont="1" applyFill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9" fillId="0" borderId="21" xfId="1" applyNumberFormat="1" applyFont="1" applyFill="1" applyBorder="1" applyAlignment="1">
      <alignment horizontal="center" vertical="top" wrapText="1"/>
    </xf>
    <xf numFmtId="0" fontId="0" fillId="0" borderId="26" xfId="0" applyNumberFormat="1" applyBorder="1" applyAlignment="1">
      <alignment horizontal="center"/>
    </xf>
    <xf numFmtId="0" fontId="9" fillId="0" borderId="22" xfId="1" applyNumberFormat="1" applyFont="1" applyFill="1" applyBorder="1" applyAlignment="1">
      <alignment horizontal="center" vertical="top" wrapText="1"/>
    </xf>
    <xf numFmtId="0" fontId="0" fillId="0" borderId="27" xfId="0" applyNumberFormat="1" applyBorder="1" applyAlignment="1">
      <alignment horizontal="center"/>
    </xf>
    <xf numFmtId="0" fontId="9" fillId="0" borderId="24" xfId="1" applyNumberFormat="1" applyFont="1" applyFill="1" applyBorder="1" applyAlignment="1">
      <alignment horizontal="center" vertical="top" wrapText="1"/>
    </xf>
    <xf numFmtId="0" fontId="0" fillId="0" borderId="29" xfId="0" applyNumberFormat="1" applyFill="1" applyBorder="1"/>
    <xf numFmtId="0" fontId="0" fillId="0" borderId="28" xfId="0" applyNumberFormat="1" applyBorder="1"/>
    <xf numFmtId="2" fontId="4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6" fontId="4" fillId="0" borderId="22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0" fontId="0" fillId="0" borderId="18" xfId="0" applyNumberFormat="1" applyBorder="1" applyAlignment="1"/>
    <xf numFmtId="0" fontId="0" fillId="0" borderId="19" xfId="0" applyNumberFormat="1" applyBorder="1" applyAlignment="1"/>
    <xf numFmtId="0" fontId="5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0" fontId="9" fillId="0" borderId="21" xfId="1" applyNumberFormat="1" applyFont="1" applyFill="1" applyBorder="1" applyAlignment="1">
      <alignment horizontal="center" vertical="center" wrapText="1"/>
    </xf>
    <xf numFmtId="0" fontId="9" fillId="0" borderId="22" xfId="1" applyNumberFormat="1" applyFont="1" applyFill="1" applyBorder="1" applyAlignment="1">
      <alignment horizontal="center" vertical="center" wrapText="1"/>
    </xf>
    <xf numFmtId="0" fontId="9" fillId="0" borderId="24" xfId="1" applyNumberFormat="1" applyFont="1" applyFill="1" applyBorder="1" applyAlignment="1">
      <alignment horizontal="center" vertical="center" wrapText="1"/>
    </xf>
    <xf numFmtId="0" fontId="0" fillId="0" borderId="22" xfId="0" applyNumberFormat="1" applyFill="1" applyBorder="1"/>
    <xf numFmtId="0" fontId="0" fillId="0" borderId="29" xfId="0" applyNumberFormat="1" applyFill="1" applyBorder="1" applyAlignment="1"/>
    <xf numFmtId="0" fontId="0" fillId="0" borderId="22" xfId="0" applyNumberForma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4"/>
  <sheetViews>
    <sheetView tabSelected="1" zoomScaleNormal="100" workbookViewId="0">
      <selection activeCell="K11" sqref="K11"/>
    </sheetView>
  </sheetViews>
  <sheetFormatPr baseColWidth="10" defaultRowHeight="14.4" x14ac:dyDescent="0.3"/>
  <cols>
    <col min="1" max="1" width="25.44140625" customWidth="1"/>
    <col min="2" max="2" width="16" customWidth="1"/>
    <col min="3" max="3" width="35" customWidth="1"/>
    <col min="5" max="8" width="17.33203125" customWidth="1"/>
    <col min="9" max="9" width="17.109375" customWidth="1"/>
    <col min="10" max="10" width="23.109375" customWidth="1"/>
    <col min="11" max="16" width="17.33203125" customWidth="1"/>
    <col min="17" max="17" width="22.6640625" customWidth="1"/>
  </cols>
  <sheetData>
    <row r="1" spans="1:17" x14ac:dyDescent="0.3">
      <c r="A1" s="1" t="s">
        <v>152</v>
      </c>
    </row>
    <row r="2" spans="1:17" x14ac:dyDescent="0.3">
      <c r="A2" s="1"/>
    </row>
    <row r="3" spans="1:17" x14ac:dyDescent="0.3">
      <c r="A3" s="125" t="s">
        <v>150</v>
      </c>
    </row>
    <row r="4" spans="1:17" ht="15" thickBot="1" x14ac:dyDescent="0.35"/>
    <row r="5" spans="1:17" ht="15" thickBot="1" x14ac:dyDescent="0.35">
      <c r="A5" s="112" t="s">
        <v>3</v>
      </c>
      <c r="B5" s="113"/>
      <c r="C5" s="114"/>
      <c r="D5" s="112" t="s">
        <v>14</v>
      </c>
      <c r="E5" s="115"/>
      <c r="F5" s="115"/>
      <c r="G5" s="115"/>
      <c r="H5" s="115"/>
      <c r="I5" s="115"/>
      <c r="J5" s="116"/>
      <c r="K5" s="21"/>
      <c r="L5" s="21"/>
      <c r="M5" s="21"/>
      <c r="N5" s="21"/>
      <c r="O5" s="21"/>
      <c r="P5" s="21"/>
      <c r="Q5" s="4"/>
    </row>
    <row r="6" spans="1:17" ht="16.2" thickBot="1" x14ac:dyDescent="0.35">
      <c r="A6" s="7" t="s">
        <v>15</v>
      </c>
      <c r="B6" s="8" t="s">
        <v>5</v>
      </c>
      <c r="C6" s="15" t="s">
        <v>0</v>
      </c>
      <c r="D6" s="2" t="s">
        <v>2</v>
      </c>
      <c r="E6" s="22" t="s">
        <v>6</v>
      </c>
      <c r="F6" s="17" t="s">
        <v>10</v>
      </c>
      <c r="G6" s="17" t="s">
        <v>11</v>
      </c>
      <c r="H6" s="17" t="s">
        <v>12</v>
      </c>
      <c r="I6" s="17" t="s">
        <v>13</v>
      </c>
      <c r="J6" s="2" t="s">
        <v>4</v>
      </c>
      <c r="Q6" s="16"/>
    </row>
    <row r="7" spans="1:17" x14ac:dyDescent="0.3">
      <c r="A7" s="109" t="s">
        <v>118</v>
      </c>
      <c r="B7" s="107">
        <v>1</v>
      </c>
      <c r="C7" s="108" t="s">
        <v>118</v>
      </c>
      <c r="D7" s="101">
        <v>5.5990000000000002</v>
      </c>
      <c r="E7" s="18" t="s">
        <v>7</v>
      </c>
      <c r="F7" s="9">
        <v>9.8339999999999996</v>
      </c>
      <c r="G7" s="5">
        <v>6.3945999999999987</v>
      </c>
      <c r="H7" s="5">
        <f t="shared" ref="H7:H42" si="0">F7-G7</f>
        <v>3.4394000000000009</v>
      </c>
      <c r="I7" s="10">
        <f t="shared" ref="I7:I42" si="1">(H7/F7)*100</f>
        <v>34.974577994712234</v>
      </c>
      <c r="J7" s="101">
        <f>AVERAGE(I7,I8,I9)</f>
        <v>40.763224008205732</v>
      </c>
    </row>
    <row r="8" spans="1:17" x14ac:dyDescent="0.3">
      <c r="A8" s="110"/>
      <c r="B8" s="104"/>
      <c r="C8" s="106"/>
      <c r="D8" s="102"/>
      <c r="E8" s="19" t="s">
        <v>8</v>
      </c>
      <c r="F8" s="11">
        <v>8.8167000000000009</v>
      </c>
      <c r="G8" s="3">
        <v>4.9046000000000003</v>
      </c>
      <c r="H8" s="3">
        <f t="shared" si="0"/>
        <v>3.9121000000000006</v>
      </c>
      <c r="I8" s="12">
        <f t="shared" si="1"/>
        <v>44.371476856420209</v>
      </c>
      <c r="J8" s="102"/>
    </row>
    <row r="9" spans="1:17" ht="15" thickBot="1" x14ac:dyDescent="0.35">
      <c r="A9" s="110"/>
      <c r="B9" s="104"/>
      <c r="C9" s="106"/>
      <c r="D9" s="102"/>
      <c r="E9" s="20" t="s">
        <v>9</v>
      </c>
      <c r="F9" s="14">
        <v>9.0861000000000001</v>
      </c>
      <c r="G9" s="6">
        <v>5.1842000000000006</v>
      </c>
      <c r="H9" s="6">
        <f t="shared" si="0"/>
        <v>3.9018999999999995</v>
      </c>
      <c r="I9" s="13">
        <f t="shared" si="1"/>
        <v>42.943617173484768</v>
      </c>
      <c r="J9" s="103"/>
    </row>
    <row r="10" spans="1:17" x14ac:dyDescent="0.3">
      <c r="A10" s="110"/>
      <c r="B10" s="104">
        <v>2</v>
      </c>
      <c r="C10" s="106" t="s">
        <v>118</v>
      </c>
      <c r="D10" s="126">
        <v>6.16</v>
      </c>
      <c r="E10" s="18" t="s">
        <v>7</v>
      </c>
      <c r="F10" s="9">
        <v>8.8952999999999989</v>
      </c>
      <c r="G10" s="5">
        <v>4.5015999999999998</v>
      </c>
      <c r="H10" s="5">
        <f t="shared" si="0"/>
        <v>4.3936999999999991</v>
      </c>
      <c r="I10" s="10">
        <f t="shared" si="1"/>
        <v>49.39349993816959</v>
      </c>
      <c r="J10" s="101">
        <f t="shared" ref="J10" si="2">AVERAGE(I10,I11,I12)</f>
        <v>51.234485298583422</v>
      </c>
    </row>
    <row r="11" spans="1:17" x14ac:dyDescent="0.3">
      <c r="A11" s="110"/>
      <c r="B11" s="104"/>
      <c r="C11" s="106"/>
      <c r="D11" s="126"/>
      <c r="E11" s="19" t="s">
        <v>8</v>
      </c>
      <c r="F11" s="11">
        <v>8.8345000000000002</v>
      </c>
      <c r="G11" s="3">
        <v>4.5200000000000005</v>
      </c>
      <c r="H11" s="3">
        <f t="shared" si="0"/>
        <v>4.3144999999999998</v>
      </c>
      <c r="I11" s="12">
        <f t="shared" si="1"/>
        <v>48.836946063727424</v>
      </c>
      <c r="J11" s="102"/>
    </row>
    <row r="12" spans="1:17" ht="15" thickBot="1" x14ac:dyDescent="0.35">
      <c r="A12" s="110"/>
      <c r="B12" s="104"/>
      <c r="C12" s="106"/>
      <c r="D12" s="126"/>
      <c r="E12" s="20" t="s">
        <v>9</v>
      </c>
      <c r="F12" s="14">
        <v>8.6013000000000002</v>
      </c>
      <c r="G12" s="6">
        <v>3.8299000000000003</v>
      </c>
      <c r="H12" s="6">
        <f t="shared" si="0"/>
        <v>4.7713999999999999</v>
      </c>
      <c r="I12" s="13">
        <f t="shared" si="1"/>
        <v>55.473009893853252</v>
      </c>
      <c r="J12" s="103"/>
    </row>
    <row r="13" spans="1:17" x14ac:dyDescent="0.3">
      <c r="A13" s="110"/>
      <c r="B13" s="104">
        <v>3</v>
      </c>
      <c r="C13" s="106" t="s">
        <v>118</v>
      </c>
      <c r="D13" s="126">
        <v>5.6154999999999999</v>
      </c>
      <c r="E13" s="18" t="s">
        <v>7</v>
      </c>
      <c r="F13" s="9">
        <v>10.104000000000001</v>
      </c>
      <c r="G13" s="5">
        <v>3.6601000000000004</v>
      </c>
      <c r="H13" s="5">
        <f t="shared" si="0"/>
        <v>6.4439000000000011</v>
      </c>
      <c r="I13" s="10">
        <f t="shared" si="1"/>
        <v>63.775732383214581</v>
      </c>
      <c r="J13" s="101">
        <f t="shared" ref="J13" si="3">AVERAGE(I13,I14,I15)</f>
        <v>60.185056254758557</v>
      </c>
    </row>
    <row r="14" spans="1:17" x14ac:dyDescent="0.3">
      <c r="A14" s="110"/>
      <c r="B14" s="104"/>
      <c r="C14" s="106"/>
      <c r="D14" s="126"/>
      <c r="E14" s="19" t="s">
        <v>8</v>
      </c>
      <c r="F14" s="11">
        <v>10.508699999999999</v>
      </c>
      <c r="G14" s="3">
        <v>3.5553000000000003</v>
      </c>
      <c r="H14" s="3">
        <f t="shared" si="0"/>
        <v>6.9533999999999985</v>
      </c>
      <c r="I14" s="12">
        <f t="shared" si="1"/>
        <v>66.168032201889844</v>
      </c>
      <c r="J14" s="102"/>
    </row>
    <row r="15" spans="1:17" ht="15" thickBot="1" x14ac:dyDescent="0.35">
      <c r="A15" s="111"/>
      <c r="B15" s="105"/>
      <c r="C15" s="106"/>
      <c r="D15" s="127"/>
      <c r="E15" s="20" t="s">
        <v>9</v>
      </c>
      <c r="F15" s="14">
        <v>10.729400000000002</v>
      </c>
      <c r="G15" s="6">
        <v>5.2991000000000001</v>
      </c>
      <c r="H15" s="6">
        <f t="shared" si="0"/>
        <v>5.4303000000000017</v>
      </c>
      <c r="I15" s="13">
        <f t="shared" si="1"/>
        <v>50.611404179171259</v>
      </c>
      <c r="J15" s="103"/>
    </row>
    <row r="16" spans="1:17" x14ac:dyDescent="0.3">
      <c r="A16" s="109" t="s">
        <v>111</v>
      </c>
      <c r="B16" s="107">
        <v>1</v>
      </c>
      <c r="C16" s="108" t="s">
        <v>111</v>
      </c>
      <c r="D16" s="101">
        <v>5.9074999999999998</v>
      </c>
      <c r="E16" s="18" t="s">
        <v>7</v>
      </c>
      <c r="F16" s="9">
        <v>8.9443999999999999</v>
      </c>
      <c r="G16" s="5">
        <v>5.8957999999999995</v>
      </c>
      <c r="H16" s="5">
        <f t="shared" si="0"/>
        <v>3.0486000000000004</v>
      </c>
      <c r="I16" s="10">
        <f t="shared" si="1"/>
        <v>34.083896069048798</v>
      </c>
      <c r="J16" s="101">
        <f t="shared" ref="J16" si="4">AVERAGE(I16,I17,I18)</f>
        <v>38.865982839767845</v>
      </c>
    </row>
    <row r="17" spans="1:10" x14ac:dyDescent="0.3">
      <c r="A17" s="110"/>
      <c r="B17" s="104"/>
      <c r="C17" s="106"/>
      <c r="D17" s="102"/>
      <c r="E17" s="19" t="s">
        <v>8</v>
      </c>
      <c r="F17" s="11">
        <v>9.8563000000000009</v>
      </c>
      <c r="G17" s="3">
        <v>5.7826000000000004</v>
      </c>
      <c r="H17" s="3">
        <f t="shared" si="0"/>
        <v>4.0737000000000005</v>
      </c>
      <c r="I17" s="12">
        <f t="shared" si="1"/>
        <v>41.330925397968812</v>
      </c>
      <c r="J17" s="102"/>
    </row>
    <row r="18" spans="1:10" ht="15" thickBot="1" x14ac:dyDescent="0.35">
      <c r="A18" s="110"/>
      <c r="B18" s="104"/>
      <c r="C18" s="106"/>
      <c r="D18" s="102"/>
      <c r="E18" s="20" t="s">
        <v>9</v>
      </c>
      <c r="F18" s="14">
        <v>9.8974999999999991</v>
      </c>
      <c r="G18" s="6">
        <v>5.8213999999999997</v>
      </c>
      <c r="H18" s="6">
        <f t="shared" si="0"/>
        <v>4.0760999999999994</v>
      </c>
      <c r="I18" s="13">
        <f t="shared" si="1"/>
        <v>41.183127052285926</v>
      </c>
      <c r="J18" s="103"/>
    </row>
    <row r="19" spans="1:10" x14ac:dyDescent="0.3">
      <c r="A19" s="110"/>
      <c r="B19" s="104">
        <v>2</v>
      </c>
      <c r="C19" s="106" t="s">
        <v>111</v>
      </c>
      <c r="D19" s="126">
        <v>6.0024999999999995</v>
      </c>
      <c r="E19" s="18" t="s">
        <v>7</v>
      </c>
      <c r="F19" s="5">
        <v>8.6188000000000002</v>
      </c>
      <c r="G19" s="5">
        <v>4.7855999999999996</v>
      </c>
      <c r="H19" s="5">
        <f t="shared" si="0"/>
        <v>3.8332000000000006</v>
      </c>
      <c r="I19" s="5">
        <f t="shared" si="1"/>
        <v>44.474868891260968</v>
      </c>
      <c r="J19" s="101">
        <f t="shared" ref="J19" si="5">AVERAGE(I19,I20,I21)</f>
        <v>44.460265166014096</v>
      </c>
    </row>
    <row r="20" spans="1:10" x14ac:dyDescent="0.3">
      <c r="A20" s="110"/>
      <c r="B20" s="104"/>
      <c r="C20" s="106"/>
      <c r="D20" s="126"/>
      <c r="E20" s="19" t="s">
        <v>8</v>
      </c>
      <c r="F20" s="3">
        <v>8.7062999999999988</v>
      </c>
      <c r="G20" s="3">
        <v>4.7302</v>
      </c>
      <c r="H20" s="3">
        <f t="shared" si="0"/>
        <v>3.9760999999999989</v>
      </c>
      <c r="I20" s="3">
        <f t="shared" si="1"/>
        <v>45.669228030276919</v>
      </c>
      <c r="J20" s="102"/>
    </row>
    <row r="21" spans="1:10" ht="15" thickBot="1" x14ac:dyDescent="0.35">
      <c r="A21" s="110"/>
      <c r="B21" s="104"/>
      <c r="C21" s="106"/>
      <c r="D21" s="126"/>
      <c r="E21" s="20" t="s">
        <v>9</v>
      </c>
      <c r="F21" s="6">
        <v>8.8373999999999988</v>
      </c>
      <c r="G21" s="6">
        <v>5.0164</v>
      </c>
      <c r="H21" s="6">
        <f t="shared" si="0"/>
        <v>3.8209999999999988</v>
      </c>
      <c r="I21" s="6">
        <f t="shared" si="1"/>
        <v>43.236698576504395</v>
      </c>
      <c r="J21" s="103"/>
    </row>
    <row r="22" spans="1:10" x14ac:dyDescent="0.3">
      <c r="A22" s="110"/>
      <c r="B22" s="104">
        <v>3</v>
      </c>
      <c r="C22" s="106" t="s">
        <v>111</v>
      </c>
      <c r="D22" s="126">
        <v>5.8439999999999994</v>
      </c>
      <c r="E22" s="18" t="s">
        <v>7</v>
      </c>
      <c r="F22" s="9">
        <v>8.2894000000000005</v>
      </c>
      <c r="G22" s="5">
        <v>4.7044999999999995</v>
      </c>
      <c r="H22" s="5">
        <f t="shared" si="0"/>
        <v>3.5849000000000011</v>
      </c>
      <c r="I22" s="10">
        <f t="shared" si="1"/>
        <v>43.246797114387057</v>
      </c>
      <c r="J22" s="101">
        <f t="shared" ref="J22" si="6">AVERAGE(I22,I23,I24)</f>
        <v>42.732691541508906</v>
      </c>
    </row>
    <row r="23" spans="1:10" x14ac:dyDescent="0.3">
      <c r="A23" s="110"/>
      <c r="B23" s="104"/>
      <c r="C23" s="106"/>
      <c r="D23" s="126"/>
      <c r="E23" s="19" t="s">
        <v>8</v>
      </c>
      <c r="F23" s="11">
        <v>8.8167000000000009</v>
      </c>
      <c r="G23" s="3">
        <v>5.3344000000000005</v>
      </c>
      <c r="H23" s="3">
        <f t="shared" si="0"/>
        <v>3.4823000000000004</v>
      </c>
      <c r="I23" s="12">
        <f t="shared" si="1"/>
        <v>39.496637063754015</v>
      </c>
      <c r="J23" s="102"/>
    </row>
    <row r="24" spans="1:10" ht="15" thickBot="1" x14ac:dyDescent="0.35">
      <c r="A24" s="111"/>
      <c r="B24" s="105"/>
      <c r="C24" s="106"/>
      <c r="D24" s="127"/>
      <c r="E24" s="20" t="s">
        <v>9</v>
      </c>
      <c r="F24" s="14">
        <v>9.5701999999999998</v>
      </c>
      <c r="G24" s="6">
        <v>5.2201000000000004</v>
      </c>
      <c r="H24" s="6">
        <f t="shared" si="0"/>
        <v>4.3500999999999994</v>
      </c>
      <c r="I24" s="13">
        <f t="shared" si="1"/>
        <v>45.454640446385653</v>
      </c>
      <c r="J24" s="103"/>
    </row>
    <row r="25" spans="1:10" x14ac:dyDescent="0.3">
      <c r="A25" s="109" t="s">
        <v>114</v>
      </c>
      <c r="B25" s="107">
        <v>1</v>
      </c>
      <c r="C25" s="118" t="s">
        <v>114</v>
      </c>
      <c r="D25" s="120">
        <v>5.6660000000000004</v>
      </c>
      <c r="E25" s="18" t="s">
        <v>7</v>
      </c>
      <c r="F25" s="9">
        <v>9.5957000000000008</v>
      </c>
      <c r="G25" s="5">
        <v>5.8616999999999999</v>
      </c>
      <c r="H25" s="5">
        <f t="shared" si="0"/>
        <v>3.7340000000000009</v>
      </c>
      <c r="I25" s="10">
        <f t="shared" si="1"/>
        <v>38.913263232489555</v>
      </c>
      <c r="J25" s="101">
        <f t="shared" ref="J25:J31" si="7">AVERAGE(I25,I26,I27)</f>
        <v>36.58456229813595</v>
      </c>
    </row>
    <row r="26" spans="1:10" x14ac:dyDescent="0.3">
      <c r="A26" s="110"/>
      <c r="B26" s="104"/>
      <c r="C26" s="117"/>
      <c r="D26" s="126"/>
      <c r="E26" s="19" t="s">
        <v>8</v>
      </c>
      <c r="F26" s="11">
        <v>8.4071999999999996</v>
      </c>
      <c r="G26" s="3">
        <v>5.2534000000000001</v>
      </c>
      <c r="H26" s="3">
        <f t="shared" si="0"/>
        <v>3.1537999999999995</v>
      </c>
      <c r="I26" s="12">
        <f t="shared" si="1"/>
        <v>37.513084023218191</v>
      </c>
      <c r="J26" s="102"/>
    </row>
    <row r="27" spans="1:10" ht="15" thickBot="1" x14ac:dyDescent="0.35">
      <c r="A27" s="110"/>
      <c r="B27" s="104"/>
      <c r="C27" s="117"/>
      <c r="D27" s="126"/>
      <c r="E27" s="20" t="s">
        <v>9</v>
      </c>
      <c r="F27" s="14">
        <v>8.3421000000000003</v>
      </c>
      <c r="G27" s="6">
        <v>5.5618999999999996</v>
      </c>
      <c r="H27" s="6">
        <f t="shared" si="0"/>
        <v>2.7802000000000007</v>
      </c>
      <c r="I27" s="13">
        <f t="shared" si="1"/>
        <v>33.327339638700096</v>
      </c>
      <c r="J27" s="103"/>
    </row>
    <row r="28" spans="1:10" x14ac:dyDescent="0.3">
      <c r="A28" s="110"/>
      <c r="B28" s="104">
        <v>2</v>
      </c>
      <c r="C28" s="117" t="s">
        <v>114</v>
      </c>
      <c r="D28" s="126">
        <v>4.5549999999999997</v>
      </c>
      <c r="E28" s="18" t="s">
        <v>7</v>
      </c>
      <c r="F28" s="5">
        <v>8.3053999999999988</v>
      </c>
      <c r="G28" s="5">
        <v>5.6028000000000002</v>
      </c>
      <c r="H28" s="5">
        <f t="shared" si="0"/>
        <v>2.7025999999999986</v>
      </c>
      <c r="I28" s="5">
        <f t="shared" si="1"/>
        <v>32.540275001806037</v>
      </c>
      <c r="J28" s="101">
        <f t="shared" si="7"/>
        <v>37.331287684045122</v>
      </c>
    </row>
    <row r="29" spans="1:10" x14ac:dyDescent="0.3">
      <c r="A29" s="110"/>
      <c r="B29" s="104"/>
      <c r="C29" s="117"/>
      <c r="D29" s="126"/>
      <c r="E29" s="19" t="s">
        <v>8</v>
      </c>
      <c r="F29" s="3">
        <v>10.066000000000001</v>
      </c>
      <c r="G29" s="3">
        <v>5.9545999999999992</v>
      </c>
      <c r="H29" s="3">
        <f t="shared" si="0"/>
        <v>4.1114000000000015</v>
      </c>
      <c r="I29" s="3">
        <f t="shared" si="1"/>
        <v>40.844426783230695</v>
      </c>
      <c r="J29" s="102"/>
    </row>
    <row r="30" spans="1:10" ht="15" thickBot="1" x14ac:dyDescent="0.35">
      <c r="A30" s="110"/>
      <c r="B30" s="104"/>
      <c r="C30" s="117"/>
      <c r="D30" s="126"/>
      <c r="E30" s="20" t="s">
        <v>9</v>
      </c>
      <c r="F30" s="6">
        <v>8.8895999999999997</v>
      </c>
      <c r="G30" s="6">
        <v>5.4573999999999998</v>
      </c>
      <c r="H30" s="6">
        <f t="shared" si="0"/>
        <v>3.4321999999999999</v>
      </c>
      <c r="I30" s="6">
        <f t="shared" si="1"/>
        <v>38.609161267098635</v>
      </c>
      <c r="J30" s="103"/>
    </row>
    <row r="31" spans="1:10" x14ac:dyDescent="0.3">
      <c r="A31" s="110"/>
      <c r="B31" s="104">
        <v>3</v>
      </c>
      <c r="C31" s="117" t="s">
        <v>114</v>
      </c>
      <c r="D31" s="126">
        <v>5.2684999999999995</v>
      </c>
      <c r="E31" s="18" t="s">
        <v>7</v>
      </c>
      <c r="F31" s="9">
        <v>9.9596</v>
      </c>
      <c r="G31" s="5">
        <v>5.5838999999999999</v>
      </c>
      <c r="H31" s="5">
        <f t="shared" si="0"/>
        <v>4.3757000000000001</v>
      </c>
      <c r="I31" s="10">
        <f t="shared" si="1"/>
        <v>43.934495361259494</v>
      </c>
      <c r="J31" s="101">
        <f t="shared" si="7"/>
        <v>43.095919165834154</v>
      </c>
    </row>
    <row r="32" spans="1:10" x14ac:dyDescent="0.3">
      <c r="A32" s="110"/>
      <c r="B32" s="104"/>
      <c r="C32" s="117"/>
      <c r="D32" s="126"/>
      <c r="E32" s="19" t="s">
        <v>8</v>
      </c>
      <c r="F32" s="11">
        <v>8.6900999999999993</v>
      </c>
      <c r="G32" s="3">
        <v>5.1825999999999999</v>
      </c>
      <c r="H32" s="3">
        <f t="shared" si="0"/>
        <v>3.5074999999999994</v>
      </c>
      <c r="I32" s="12">
        <f t="shared" si="1"/>
        <v>40.362021150504596</v>
      </c>
      <c r="J32" s="102"/>
    </row>
    <row r="33" spans="1:10" ht="15" thickBot="1" x14ac:dyDescent="0.35">
      <c r="A33" s="111"/>
      <c r="B33" s="105"/>
      <c r="C33" s="117"/>
      <c r="D33" s="127"/>
      <c r="E33" s="20" t="s">
        <v>9</v>
      </c>
      <c r="F33" s="14">
        <v>9.3047000000000004</v>
      </c>
      <c r="G33" s="6">
        <v>5.1183999999999994</v>
      </c>
      <c r="H33" s="6">
        <f t="shared" si="0"/>
        <v>4.186300000000001</v>
      </c>
      <c r="I33" s="13">
        <f t="shared" si="1"/>
        <v>44.991240985738401</v>
      </c>
      <c r="J33" s="103"/>
    </row>
    <row r="34" spans="1:10" x14ac:dyDescent="0.3">
      <c r="A34" s="109" t="s">
        <v>1</v>
      </c>
      <c r="B34" s="107">
        <v>1</v>
      </c>
      <c r="C34" s="118" t="s">
        <v>1</v>
      </c>
      <c r="D34" s="120">
        <v>5.6684999999999999</v>
      </c>
      <c r="E34" s="18" t="s">
        <v>7</v>
      </c>
      <c r="F34" s="11">
        <v>9.2297000000000011</v>
      </c>
      <c r="G34" s="3">
        <v>5.6600999999999999</v>
      </c>
      <c r="H34" s="3">
        <f t="shared" si="0"/>
        <v>3.5696000000000012</v>
      </c>
      <c r="I34" s="12">
        <f t="shared" si="1"/>
        <v>38.675146537807301</v>
      </c>
      <c r="J34" s="101">
        <f t="shared" ref="J34:J40" si="8">AVERAGE(I34,I35,I36)</f>
        <v>42.961151695249043</v>
      </c>
    </row>
    <row r="35" spans="1:10" x14ac:dyDescent="0.3">
      <c r="A35" s="110"/>
      <c r="B35" s="104"/>
      <c r="C35" s="117"/>
      <c r="D35" s="126"/>
      <c r="E35" s="19" t="s">
        <v>8</v>
      </c>
      <c r="F35" s="11">
        <v>9.3636000000000017</v>
      </c>
      <c r="G35" s="3">
        <v>5.2660999999999998</v>
      </c>
      <c r="H35" s="3">
        <f t="shared" si="0"/>
        <v>4.0975000000000019</v>
      </c>
      <c r="I35" s="12">
        <f t="shared" si="1"/>
        <v>43.759878679140513</v>
      </c>
      <c r="J35" s="102"/>
    </row>
    <row r="36" spans="1:10" ht="15" thickBot="1" x14ac:dyDescent="0.35">
      <c r="A36" s="110"/>
      <c r="B36" s="104"/>
      <c r="C36" s="117"/>
      <c r="D36" s="126"/>
      <c r="E36" s="20" t="s">
        <v>9</v>
      </c>
      <c r="F36" s="14">
        <v>10.0533</v>
      </c>
      <c r="G36" s="6">
        <v>5.3836999999999993</v>
      </c>
      <c r="H36" s="6">
        <f t="shared" si="0"/>
        <v>4.6696000000000009</v>
      </c>
      <c r="I36" s="13">
        <f t="shared" si="1"/>
        <v>46.448429868799309</v>
      </c>
      <c r="J36" s="103"/>
    </row>
    <row r="37" spans="1:10" x14ac:dyDescent="0.3">
      <c r="A37" s="110"/>
      <c r="B37" s="104">
        <v>2</v>
      </c>
      <c r="C37" s="117" t="s">
        <v>1</v>
      </c>
      <c r="D37" s="126">
        <v>5.6870000000000003</v>
      </c>
      <c r="E37" s="18" t="s">
        <v>7</v>
      </c>
      <c r="F37" s="9">
        <v>10.0687</v>
      </c>
      <c r="G37" s="5">
        <v>6.6047999999999991</v>
      </c>
      <c r="H37" s="5">
        <f t="shared" si="0"/>
        <v>3.4639000000000006</v>
      </c>
      <c r="I37" s="10">
        <f t="shared" si="1"/>
        <v>34.40265376860966</v>
      </c>
      <c r="J37" s="101">
        <f t="shared" si="8"/>
        <v>36.764515706831325</v>
      </c>
    </row>
    <row r="38" spans="1:10" x14ac:dyDescent="0.3">
      <c r="A38" s="110"/>
      <c r="B38" s="104"/>
      <c r="C38" s="117"/>
      <c r="D38" s="126"/>
      <c r="E38" s="19" t="s">
        <v>8</v>
      </c>
      <c r="F38" s="11">
        <v>10.658299999999999</v>
      </c>
      <c r="G38" s="3">
        <v>6.4538000000000002</v>
      </c>
      <c r="H38" s="3">
        <f t="shared" si="0"/>
        <v>4.2044999999999986</v>
      </c>
      <c r="I38" s="12">
        <f t="shared" si="1"/>
        <v>39.448129626675914</v>
      </c>
      <c r="J38" s="102"/>
    </row>
    <row r="39" spans="1:10" ht="15" thickBot="1" x14ac:dyDescent="0.35">
      <c r="A39" s="110"/>
      <c r="B39" s="104"/>
      <c r="C39" s="117"/>
      <c r="D39" s="126"/>
      <c r="E39" s="20" t="s">
        <v>9</v>
      </c>
      <c r="F39" s="14">
        <v>11.1328</v>
      </c>
      <c r="G39" s="6">
        <v>7.0756999999999994</v>
      </c>
      <c r="H39" s="6">
        <f t="shared" si="0"/>
        <v>4.0571000000000002</v>
      </c>
      <c r="I39" s="13">
        <f t="shared" si="1"/>
        <v>36.442763725208394</v>
      </c>
      <c r="J39" s="103"/>
    </row>
    <row r="40" spans="1:10" x14ac:dyDescent="0.3">
      <c r="A40" s="110"/>
      <c r="B40" s="104">
        <v>3</v>
      </c>
      <c r="C40" s="117" t="s">
        <v>1</v>
      </c>
      <c r="D40" s="126">
        <v>6.7145000000000001</v>
      </c>
      <c r="E40" s="18" t="s">
        <v>7</v>
      </c>
      <c r="F40" s="9">
        <v>8.5862999999999996</v>
      </c>
      <c r="G40" s="5">
        <v>4.6787000000000001</v>
      </c>
      <c r="H40" s="5">
        <f t="shared" si="0"/>
        <v>3.9075999999999995</v>
      </c>
      <c r="I40" s="10">
        <f t="shared" si="1"/>
        <v>45.509707324458724</v>
      </c>
      <c r="J40" s="101">
        <f t="shared" si="8"/>
        <v>46.037440670141926</v>
      </c>
    </row>
    <row r="41" spans="1:10" x14ac:dyDescent="0.3">
      <c r="A41" s="110"/>
      <c r="B41" s="104"/>
      <c r="C41" s="117"/>
      <c r="D41" s="126"/>
      <c r="E41" s="19" t="s">
        <v>8</v>
      </c>
      <c r="F41" s="11">
        <v>8.3811999999999998</v>
      </c>
      <c r="G41" s="3">
        <v>4.8508000000000004</v>
      </c>
      <c r="H41" s="3">
        <f t="shared" si="0"/>
        <v>3.5303999999999993</v>
      </c>
      <c r="I41" s="12">
        <f t="shared" si="1"/>
        <v>42.122846370448144</v>
      </c>
      <c r="J41" s="102"/>
    </row>
    <row r="42" spans="1:10" ht="15" thickBot="1" x14ac:dyDescent="0.35">
      <c r="A42" s="111"/>
      <c r="B42" s="105"/>
      <c r="C42" s="119"/>
      <c r="D42" s="127"/>
      <c r="E42" s="20" t="s">
        <v>9</v>
      </c>
      <c r="F42" s="14">
        <v>8.5978999999999992</v>
      </c>
      <c r="G42" s="6">
        <v>4.2576999999999998</v>
      </c>
      <c r="H42" s="6">
        <f t="shared" si="0"/>
        <v>4.3401999999999994</v>
      </c>
      <c r="I42" s="13">
        <f t="shared" si="1"/>
        <v>50.479768315518903</v>
      </c>
      <c r="J42" s="103"/>
    </row>
    <row r="44" spans="1:10" x14ac:dyDescent="0.3">
      <c r="A44" s="125" t="s">
        <v>151</v>
      </c>
    </row>
    <row r="45" spans="1:10" ht="15" thickBot="1" x14ac:dyDescent="0.35">
      <c r="D45" s="24"/>
    </row>
    <row r="46" spans="1:10" ht="15" thickBot="1" x14ac:dyDescent="0.35">
      <c r="A46" s="112" t="s">
        <v>3</v>
      </c>
      <c r="B46" s="113"/>
      <c r="C46" s="114"/>
      <c r="D46" s="112" t="s">
        <v>14</v>
      </c>
      <c r="E46" s="115"/>
      <c r="F46" s="115"/>
      <c r="G46" s="115"/>
      <c r="H46" s="115"/>
      <c r="I46" s="115"/>
      <c r="J46" s="116"/>
    </row>
    <row r="47" spans="1:10" ht="16.2" thickBot="1" x14ac:dyDescent="0.35">
      <c r="A47" s="7" t="s">
        <v>15</v>
      </c>
      <c r="B47" s="8" t="s">
        <v>5</v>
      </c>
      <c r="C47" s="15" t="s">
        <v>0</v>
      </c>
      <c r="D47" s="2" t="s">
        <v>2</v>
      </c>
      <c r="E47" s="22" t="s">
        <v>6</v>
      </c>
      <c r="F47" s="17" t="s">
        <v>10</v>
      </c>
      <c r="G47" s="17" t="s">
        <v>11</v>
      </c>
      <c r="H47" s="17" t="s">
        <v>12</v>
      </c>
      <c r="I47" s="17" t="s">
        <v>13</v>
      </c>
      <c r="J47" s="2" t="s">
        <v>4</v>
      </c>
    </row>
    <row r="48" spans="1:10" x14ac:dyDescent="0.3">
      <c r="A48" s="109" t="s">
        <v>118</v>
      </c>
      <c r="B48" s="107">
        <v>1</v>
      </c>
      <c r="C48" s="108" t="s">
        <v>118</v>
      </c>
      <c r="D48" s="101">
        <v>6.9770000000000003</v>
      </c>
      <c r="E48" s="18" t="s">
        <v>7</v>
      </c>
      <c r="F48" s="9">
        <v>9.3993000000000002</v>
      </c>
      <c r="G48" s="5">
        <v>2.9150999999999998</v>
      </c>
      <c r="H48" s="5">
        <f t="shared" ref="H48:H83" si="9">F48-G48</f>
        <v>6.4842000000000004</v>
      </c>
      <c r="I48" s="10">
        <f t="shared" ref="I48:I83" si="10">(H48/F48)*100</f>
        <v>68.985988318279027</v>
      </c>
      <c r="J48" s="101">
        <f>AVERAGE(I48,I49,I50)</f>
        <v>70.362982826461817</v>
      </c>
    </row>
    <row r="49" spans="1:10" x14ac:dyDescent="0.3">
      <c r="A49" s="110"/>
      <c r="B49" s="104"/>
      <c r="C49" s="106"/>
      <c r="D49" s="102"/>
      <c r="E49" s="19" t="s">
        <v>8</v>
      </c>
      <c r="F49" s="11">
        <v>10.0809</v>
      </c>
      <c r="G49" s="3">
        <v>2.7475999999999994</v>
      </c>
      <c r="H49" s="3">
        <f t="shared" si="9"/>
        <v>7.3333000000000004</v>
      </c>
      <c r="I49" s="12">
        <f t="shared" si="10"/>
        <v>72.744497019115357</v>
      </c>
      <c r="J49" s="102"/>
    </row>
    <row r="50" spans="1:10" ht="15" thickBot="1" x14ac:dyDescent="0.35">
      <c r="A50" s="110"/>
      <c r="B50" s="104"/>
      <c r="C50" s="106"/>
      <c r="D50" s="102"/>
      <c r="E50" s="20" t="s">
        <v>9</v>
      </c>
      <c r="F50" s="14">
        <v>10.457700000000001</v>
      </c>
      <c r="G50" s="6">
        <v>3.2044000000000006</v>
      </c>
      <c r="H50" s="6">
        <f t="shared" si="9"/>
        <v>7.2533000000000003</v>
      </c>
      <c r="I50" s="13">
        <f t="shared" si="10"/>
        <v>69.358463141991066</v>
      </c>
      <c r="J50" s="103"/>
    </row>
    <row r="51" spans="1:10" x14ac:dyDescent="0.3">
      <c r="A51" s="110"/>
      <c r="B51" s="104">
        <v>2</v>
      </c>
      <c r="C51" s="106" t="s">
        <v>118</v>
      </c>
      <c r="D51" s="126">
        <v>7.0860000000000003</v>
      </c>
      <c r="E51" s="18" t="s">
        <v>7</v>
      </c>
      <c r="F51" s="9">
        <v>9.9428000000000001</v>
      </c>
      <c r="G51" s="5">
        <v>3.8451000000000004</v>
      </c>
      <c r="H51" s="5">
        <f t="shared" si="9"/>
        <v>6.0976999999999997</v>
      </c>
      <c r="I51" s="10">
        <f t="shared" si="10"/>
        <v>61.327794987327508</v>
      </c>
      <c r="J51" s="101">
        <f t="shared" ref="J51" si="11">AVERAGE(I51,I52,I53)</f>
        <v>61.45981006520163</v>
      </c>
    </row>
    <row r="52" spans="1:10" x14ac:dyDescent="0.3">
      <c r="A52" s="110"/>
      <c r="B52" s="104"/>
      <c r="C52" s="106"/>
      <c r="D52" s="126"/>
      <c r="E52" s="19" t="s">
        <v>8</v>
      </c>
      <c r="F52" s="11">
        <v>11.5146</v>
      </c>
      <c r="G52" s="3">
        <v>4.3859000000000004</v>
      </c>
      <c r="H52" s="3">
        <f t="shared" si="9"/>
        <v>7.1286999999999994</v>
      </c>
      <c r="I52" s="12">
        <f t="shared" si="10"/>
        <v>61.910096746738915</v>
      </c>
      <c r="J52" s="102"/>
    </row>
    <row r="53" spans="1:10" ht="15" thickBot="1" x14ac:dyDescent="0.35">
      <c r="A53" s="110"/>
      <c r="B53" s="104"/>
      <c r="C53" s="106"/>
      <c r="D53" s="126"/>
      <c r="E53" s="20" t="s">
        <v>9</v>
      </c>
      <c r="F53" s="14">
        <v>9.75</v>
      </c>
      <c r="G53" s="6">
        <v>3.7886999999999995</v>
      </c>
      <c r="H53" s="6">
        <f t="shared" si="9"/>
        <v>5.9613000000000005</v>
      </c>
      <c r="I53" s="13">
        <f t="shared" si="10"/>
        <v>61.141538461538467</v>
      </c>
      <c r="J53" s="103"/>
    </row>
    <row r="54" spans="1:10" x14ac:dyDescent="0.3">
      <c r="A54" s="110"/>
      <c r="B54" s="104">
        <v>3</v>
      </c>
      <c r="C54" s="106" t="s">
        <v>118</v>
      </c>
      <c r="D54" s="126">
        <v>5.0270000000000001</v>
      </c>
      <c r="E54" s="18" t="s">
        <v>7</v>
      </c>
      <c r="F54" s="9">
        <v>9.5221999999999998</v>
      </c>
      <c r="G54" s="5">
        <v>4.2982999999999993</v>
      </c>
      <c r="H54" s="5">
        <f t="shared" si="9"/>
        <v>5.2239000000000004</v>
      </c>
      <c r="I54" s="10">
        <f t="shared" si="10"/>
        <v>54.860221377412785</v>
      </c>
      <c r="J54" s="101">
        <f t="shared" ref="J54" si="12">AVERAGE(I54,I55,I56)</f>
        <v>54.048931090490548</v>
      </c>
    </row>
    <row r="55" spans="1:10" x14ac:dyDescent="0.3">
      <c r="A55" s="110"/>
      <c r="B55" s="104"/>
      <c r="C55" s="106"/>
      <c r="D55" s="126"/>
      <c r="E55" s="19" t="s">
        <v>8</v>
      </c>
      <c r="F55" s="11">
        <v>9.4998000000000005</v>
      </c>
      <c r="G55" s="3">
        <v>4.2327000000000004</v>
      </c>
      <c r="H55" s="3">
        <f t="shared" si="9"/>
        <v>5.2671000000000001</v>
      </c>
      <c r="I55" s="12">
        <f t="shared" si="10"/>
        <v>55.444325143687237</v>
      </c>
      <c r="J55" s="102"/>
    </row>
    <row r="56" spans="1:10" ht="15" thickBot="1" x14ac:dyDescent="0.35">
      <c r="A56" s="111"/>
      <c r="B56" s="105"/>
      <c r="C56" s="106"/>
      <c r="D56" s="127"/>
      <c r="E56" s="20" t="s">
        <v>9</v>
      </c>
      <c r="F56" s="14">
        <v>9.4856999999999996</v>
      </c>
      <c r="G56" s="6">
        <v>4.5681000000000003</v>
      </c>
      <c r="H56" s="6">
        <f t="shared" si="9"/>
        <v>4.9175999999999993</v>
      </c>
      <c r="I56" s="13">
        <f t="shared" si="10"/>
        <v>51.842246750371615</v>
      </c>
      <c r="J56" s="103"/>
    </row>
    <row r="57" spans="1:10" x14ac:dyDescent="0.3">
      <c r="A57" s="109" t="s">
        <v>111</v>
      </c>
      <c r="B57" s="107">
        <v>1</v>
      </c>
      <c r="C57" s="108" t="s">
        <v>111</v>
      </c>
      <c r="D57" s="101">
        <v>5.4610000000000003</v>
      </c>
      <c r="E57" s="18" t="s">
        <v>7</v>
      </c>
      <c r="F57" s="9">
        <v>11.552199999999999</v>
      </c>
      <c r="G57" s="5">
        <v>5.8077000000000005</v>
      </c>
      <c r="H57" s="5">
        <f t="shared" si="9"/>
        <v>5.7444999999999986</v>
      </c>
      <c r="I57" s="10">
        <f t="shared" si="10"/>
        <v>49.726459029448925</v>
      </c>
      <c r="J57" s="101">
        <f t="shared" ref="J57" si="13">AVERAGE(I57,I58,I59)</f>
        <v>50.411826435128042</v>
      </c>
    </row>
    <row r="58" spans="1:10" x14ac:dyDescent="0.3">
      <c r="A58" s="110"/>
      <c r="B58" s="104"/>
      <c r="C58" s="106"/>
      <c r="D58" s="102"/>
      <c r="E58" s="19" t="s">
        <v>8</v>
      </c>
      <c r="F58" s="11">
        <v>11.057399999999999</v>
      </c>
      <c r="G58" s="3">
        <v>5.4987000000000004</v>
      </c>
      <c r="H58" s="3">
        <f t="shared" si="9"/>
        <v>5.5586999999999991</v>
      </c>
      <c r="I58" s="12">
        <f t="shared" si="10"/>
        <v>50.271311519887128</v>
      </c>
      <c r="J58" s="102"/>
    </row>
    <row r="59" spans="1:10" ht="15" thickBot="1" x14ac:dyDescent="0.35">
      <c r="A59" s="110"/>
      <c r="B59" s="104"/>
      <c r="C59" s="106"/>
      <c r="D59" s="102"/>
      <c r="E59" s="20" t="s">
        <v>9</v>
      </c>
      <c r="F59" s="14">
        <v>9.6105</v>
      </c>
      <c r="G59" s="6">
        <v>4.6862999999999992</v>
      </c>
      <c r="H59" s="6">
        <f t="shared" si="9"/>
        <v>4.9242000000000008</v>
      </c>
      <c r="I59" s="13">
        <f t="shared" si="10"/>
        <v>51.237708756048086</v>
      </c>
      <c r="J59" s="103"/>
    </row>
    <row r="60" spans="1:10" x14ac:dyDescent="0.3">
      <c r="A60" s="110"/>
      <c r="B60" s="104">
        <v>2</v>
      </c>
      <c r="C60" s="106" t="s">
        <v>111</v>
      </c>
      <c r="D60" s="126">
        <v>8.0690000000000008</v>
      </c>
      <c r="E60" s="18" t="s">
        <v>7</v>
      </c>
      <c r="F60" s="5">
        <v>12.5185</v>
      </c>
      <c r="G60" s="5">
        <v>4.6348000000000003</v>
      </c>
      <c r="H60" s="5">
        <f t="shared" si="9"/>
        <v>7.8836999999999993</v>
      </c>
      <c r="I60" s="5">
        <f t="shared" si="10"/>
        <v>62.976394935495463</v>
      </c>
      <c r="J60" s="101">
        <f t="shared" ref="J60" si="14">AVERAGE(I60,I61,I62)</f>
        <v>64.814198623159101</v>
      </c>
    </row>
    <row r="61" spans="1:10" x14ac:dyDescent="0.3">
      <c r="A61" s="110"/>
      <c r="B61" s="104"/>
      <c r="C61" s="106"/>
      <c r="D61" s="126"/>
      <c r="E61" s="19" t="s">
        <v>8</v>
      </c>
      <c r="F61" s="3">
        <v>10.721699999999998</v>
      </c>
      <c r="G61" s="3">
        <v>3.5102000000000002</v>
      </c>
      <c r="H61" s="3">
        <f t="shared" si="9"/>
        <v>7.2114999999999982</v>
      </c>
      <c r="I61" s="3">
        <f t="shared" si="10"/>
        <v>67.260788867437057</v>
      </c>
      <c r="J61" s="102"/>
    </row>
    <row r="62" spans="1:10" ht="15" thickBot="1" x14ac:dyDescent="0.35">
      <c r="A62" s="110"/>
      <c r="B62" s="104"/>
      <c r="C62" s="106"/>
      <c r="D62" s="126"/>
      <c r="E62" s="20" t="s">
        <v>9</v>
      </c>
      <c r="F62" s="6">
        <v>9.9001000000000001</v>
      </c>
      <c r="G62" s="6">
        <v>3.5437000000000003</v>
      </c>
      <c r="H62" s="6">
        <f t="shared" si="9"/>
        <v>6.3563999999999998</v>
      </c>
      <c r="I62" s="6">
        <f t="shared" si="10"/>
        <v>64.205412066544781</v>
      </c>
      <c r="J62" s="103"/>
    </row>
    <row r="63" spans="1:10" x14ac:dyDescent="0.3">
      <c r="A63" s="110"/>
      <c r="B63" s="104">
        <v>3</v>
      </c>
      <c r="C63" s="106" t="s">
        <v>111</v>
      </c>
      <c r="D63" s="126">
        <v>4.82</v>
      </c>
      <c r="E63" s="18" t="s">
        <v>7</v>
      </c>
      <c r="F63" s="9">
        <v>9.9130000000000003</v>
      </c>
      <c r="G63" s="5">
        <v>5.1076999999999995</v>
      </c>
      <c r="H63" s="5">
        <f t="shared" si="9"/>
        <v>4.8053000000000008</v>
      </c>
      <c r="I63" s="10">
        <f t="shared" si="10"/>
        <v>48.474730152325236</v>
      </c>
      <c r="J63" s="101">
        <f t="shared" ref="J63" si="15">AVERAGE(I63,I64,I65)</f>
        <v>50.033980073522116</v>
      </c>
    </row>
    <row r="64" spans="1:10" x14ac:dyDescent="0.3">
      <c r="A64" s="110"/>
      <c r="B64" s="104"/>
      <c r="C64" s="106"/>
      <c r="D64" s="126"/>
      <c r="E64" s="19" t="s">
        <v>8</v>
      </c>
      <c r="F64" s="11">
        <v>10.1099</v>
      </c>
      <c r="G64" s="3">
        <v>4.9920999999999998</v>
      </c>
      <c r="H64" s="3">
        <f t="shared" si="9"/>
        <v>5.1177999999999999</v>
      </c>
      <c r="I64" s="12">
        <f t="shared" si="10"/>
        <v>50.621667870107522</v>
      </c>
      <c r="J64" s="102"/>
    </row>
    <row r="65" spans="1:10" ht="15" thickBot="1" x14ac:dyDescent="0.35">
      <c r="A65" s="111"/>
      <c r="B65" s="105"/>
      <c r="C65" s="106"/>
      <c r="D65" s="127"/>
      <c r="E65" s="20" t="s">
        <v>9</v>
      </c>
      <c r="F65" s="14">
        <v>9.8155999999999999</v>
      </c>
      <c r="G65" s="6">
        <v>4.8090999999999999</v>
      </c>
      <c r="H65" s="6">
        <f t="shared" si="9"/>
        <v>5.0065</v>
      </c>
      <c r="I65" s="13">
        <f t="shared" si="10"/>
        <v>51.005542198133583</v>
      </c>
      <c r="J65" s="103"/>
    </row>
    <row r="66" spans="1:10" x14ac:dyDescent="0.3">
      <c r="A66" s="109" t="s">
        <v>114</v>
      </c>
      <c r="B66" s="107">
        <v>1</v>
      </c>
      <c r="C66" s="118" t="s">
        <v>114</v>
      </c>
      <c r="D66" s="120">
        <v>8.125</v>
      </c>
      <c r="E66" s="18" t="s">
        <v>7</v>
      </c>
      <c r="F66" s="9">
        <v>9.8741000000000003</v>
      </c>
      <c r="G66" s="5">
        <v>2.5406000000000004</v>
      </c>
      <c r="H66" s="5">
        <f t="shared" si="9"/>
        <v>7.3334999999999999</v>
      </c>
      <c r="I66" s="10">
        <f t="shared" si="10"/>
        <v>74.270060056106374</v>
      </c>
      <c r="J66" s="101">
        <f t="shared" ref="J66:J72" si="16">AVERAGE(I66,I67,I68)</f>
        <v>76.066024998316422</v>
      </c>
    </row>
    <row r="67" spans="1:10" x14ac:dyDescent="0.3">
      <c r="A67" s="110"/>
      <c r="B67" s="104"/>
      <c r="C67" s="117"/>
      <c r="D67" s="126"/>
      <c r="E67" s="19" t="s">
        <v>8</v>
      </c>
      <c r="F67" s="11">
        <v>9.9013999999999989</v>
      </c>
      <c r="G67" s="3">
        <v>2.2904999999999998</v>
      </c>
      <c r="H67" s="3">
        <f t="shared" si="9"/>
        <v>7.6108999999999991</v>
      </c>
      <c r="I67" s="12">
        <f t="shared" si="10"/>
        <v>76.866907710020797</v>
      </c>
      <c r="J67" s="102"/>
    </row>
    <row r="68" spans="1:10" ht="15" thickBot="1" x14ac:dyDescent="0.35">
      <c r="A68" s="110"/>
      <c r="B68" s="104"/>
      <c r="C68" s="117"/>
      <c r="D68" s="126"/>
      <c r="E68" s="20" t="s">
        <v>9</v>
      </c>
      <c r="F68" s="14">
        <v>12.879</v>
      </c>
      <c r="G68" s="6">
        <v>2.9543000000000004</v>
      </c>
      <c r="H68" s="6">
        <f t="shared" si="9"/>
        <v>9.9246999999999996</v>
      </c>
      <c r="I68" s="13">
        <f t="shared" si="10"/>
        <v>77.06110722882211</v>
      </c>
      <c r="J68" s="103"/>
    </row>
    <row r="69" spans="1:10" x14ac:dyDescent="0.3">
      <c r="A69" s="110"/>
      <c r="B69" s="104">
        <v>2</v>
      </c>
      <c r="C69" s="117" t="s">
        <v>114</v>
      </c>
      <c r="D69" s="126">
        <v>7.3230000000000004</v>
      </c>
      <c r="E69" s="18" t="s">
        <v>7</v>
      </c>
      <c r="F69" s="5">
        <v>11.5322</v>
      </c>
      <c r="G69" s="5">
        <v>4.4724000000000004</v>
      </c>
      <c r="H69" s="5">
        <f t="shared" si="9"/>
        <v>7.0597999999999992</v>
      </c>
      <c r="I69" s="5">
        <f t="shared" si="10"/>
        <v>61.218154385112989</v>
      </c>
      <c r="J69" s="101">
        <f t="shared" si="16"/>
        <v>52.091616401552734</v>
      </c>
    </row>
    <row r="70" spans="1:10" x14ac:dyDescent="0.3">
      <c r="A70" s="110"/>
      <c r="B70" s="104"/>
      <c r="C70" s="117"/>
      <c r="D70" s="126"/>
      <c r="E70" s="19" t="s">
        <v>8</v>
      </c>
      <c r="F70" s="3">
        <v>11.546200000000001</v>
      </c>
      <c r="G70" s="3">
        <v>6.6410999999999998</v>
      </c>
      <c r="H70" s="3">
        <f t="shared" si="9"/>
        <v>4.9051000000000009</v>
      </c>
      <c r="I70" s="3">
        <f t="shared" si="10"/>
        <v>42.482375153730239</v>
      </c>
      <c r="J70" s="102"/>
    </row>
    <row r="71" spans="1:10" ht="15" thickBot="1" x14ac:dyDescent="0.35">
      <c r="A71" s="110"/>
      <c r="B71" s="104"/>
      <c r="C71" s="117"/>
      <c r="D71" s="126"/>
      <c r="E71" s="20" t="s">
        <v>9</v>
      </c>
      <c r="F71" s="6">
        <v>9.8628</v>
      </c>
      <c r="G71" s="6">
        <v>4.6775000000000002</v>
      </c>
      <c r="H71" s="6">
        <f t="shared" si="9"/>
        <v>5.1852999999999998</v>
      </c>
      <c r="I71" s="6">
        <f t="shared" si="10"/>
        <v>52.574319665814983</v>
      </c>
      <c r="J71" s="103"/>
    </row>
    <row r="72" spans="1:10" x14ac:dyDescent="0.3">
      <c r="A72" s="110"/>
      <c r="B72" s="104">
        <v>3</v>
      </c>
      <c r="C72" s="117" t="s">
        <v>114</v>
      </c>
      <c r="D72" s="126">
        <v>8.0670000000000002</v>
      </c>
      <c r="E72" s="18" t="s">
        <v>7</v>
      </c>
      <c r="F72" s="9">
        <v>10.2256</v>
      </c>
      <c r="G72" s="5">
        <v>4.4181000000000008</v>
      </c>
      <c r="H72" s="5">
        <f t="shared" si="9"/>
        <v>5.8074999999999992</v>
      </c>
      <c r="I72" s="10">
        <f t="shared" si="10"/>
        <v>56.793733375058665</v>
      </c>
      <c r="J72" s="101">
        <f t="shared" si="16"/>
        <v>57.392657965187205</v>
      </c>
    </row>
    <row r="73" spans="1:10" x14ac:dyDescent="0.3">
      <c r="A73" s="110"/>
      <c r="B73" s="104"/>
      <c r="C73" s="117"/>
      <c r="D73" s="126"/>
      <c r="E73" s="19" t="s">
        <v>8</v>
      </c>
      <c r="F73" s="11">
        <v>10.8454</v>
      </c>
      <c r="G73" s="3">
        <v>4.4079999999999995</v>
      </c>
      <c r="H73" s="3">
        <f t="shared" si="9"/>
        <v>6.4374000000000002</v>
      </c>
      <c r="I73" s="12">
        <f t="shared" si="10"/>
        <v>59.356040348903683</v>
      </c>
      <c r="J73" s="102"/>
    </row>
    <row r="74" spans="1:10" ht="15" thickBot="1" x14ac:dyDescent="0.35">
      <c r="A74" s="111"/>
      <c r="B74" s="105"/>
      <c r="C74" s="117"/>
      <c r="D74" s="127"/>
      <c r="E74" s="20" t="s">
        <v>9</v>
      </c>
      <c r="F74" s="14">
        <v>9.6736999999999984</v>
      </c>
      <c r="G74" s="6">
        <v>4.2537000000000003</v>
      </c>
      <c r="H74" s="6">
        <f t="shared" si="9"/>
        <v>5.4199999999999982</v>
      </c>
      <c r="I74" s="13">
        <f t="shared" si="10"/>
        <v>56.028200171599273</v>
      </c>
      <c r="J74" s="103"/>
    </row>
    <row r="75" spans="1:10" x14ac:dyDescent="0.3">
      <c r="A75" s="109" t="s">
        <v>1</v>
      </c>
      <c r="B75" s="107">
        <v>1</v>
      </c>
      <c r="C75" s="118" t="s">
        <v>1</v>
      </c>
      <c r="D75" s="120">
        <v>6.5529999999999999</v>
      </c>
      <c r="E75" s="18" t="s">
        <v>7</v>
      </c>
      <c r="F75" s="11">
        <v>12.040500000000002</v>
      </c>
      <c r="G75" s="3">
        <v>5.0182000000000002</v>
      </c>
      <c r="H75" s="3">
        <f t="shared" si="9"/>
        <v>7.0223000000000013</v>
      </c>
      <c r="I75" s="12">
        <f t="shared" si="10"/>
        <v>58.322328806943233</v>
      </c>
      <c r="J75" s="101">
        <f t="shared" ref="J75:J81" si="17">AVERAGE(I75,I76,I77)</f>
        <v>56.290871143705694</v>
      </c>
    </row>
    <row r="76" spans="1:10" x14ac:dyDescent="0.3">
      <c r="A76" s="110"/>
      <c r="B76" s="104"/>
      <c r="C76" s="117"/>
      <c r="D76" s="126"/>
      <c r="E76" s="19" t="s">
        <v>8</v>
      </c>
      <c r="F76" s="11">
        <v>10.8103</v>
      </c>
      <c r="G76" s="3">
        <v>4.2722999999999995</v>
      </c>
      <c r="H76" s="3">
        <f t="shared" si="9"/>
        <v>6.5380000000000003</v>
      </c>
      <c r="I76" s="12">
        <f t="shared" si="10"/>
        <v>60.479357649648946</v>
      </c>
      <c r="J76" s="102"/>
    </row>
    <row r="77" spans="1:10" ht="15" thickBot="1" x14ac:dyDescent="0.35">
      <c r="A77" s="110"/>
      <c r="B77" s="104"/>
      <c r="C77" s="117"/>
      <c r="D77" s="126"/>
      <c r="E77" s="20" t="s">
        <v>9</v>
      </c>
      <c r="F77" s="14">
        <v>8.5299000000000014</v>
      </c>
      <c r="G77" s="6">
        <v>4.2588999999999997</v>
      </c>
      <c r="H77" s="6">
        <f t="shared" si="9"/>
        <v>4.2710000000000017</v>
      </c>
      <c r="I77" s="13">
        <f t="shared" si="10"/>
        <v>50.070926974524923</v>
      </c>
      <c r="J77" s="103"/>
    </row>
    <row r="78" spans="1:10" x14ac:dyDescent="0.3">
      <c r="A78" s="110"/>
      <c r="B78" s="104">
        <v>2</v>
      </c>
      <c r="C78" s="117" t="s">
        <v>1</v>
      </c>
      <c r="D78" s="126">
        <v>4.5629999999999997</v>
      </c>
      <c r="E78" s="18" t="s">
        <v>7</v>
      </c>
      <c r="F78" s="9">
        <v>8.9678000000000004</v>
      </c>
      <c r="G78" s="5">
        <v>5.0785</v>
      </c>
      <c r="H78" s="5">
        <f t="shared" si="9"/>
        <v>3.8893000000000004</v>
      </c>
      <c r="I78" s="10">
        <f t="shared" si="10"/>
        <v>43.369611275898215</v>
      </c>
      <c r="J78" s="101">
        <f t="shared" si="17"/>
        <v>44.165979691424944</v>
      </c>
    </row>
    <row r="79" spans="1:10" x14ac:dyDescent="0.3">
      <c r="A79" s="110"/>
      <c r="B79" s="104"/>
      <c r="C79" s="117"/>
      <c r="D79" s="126"/>
      <c r="E79" s="19" t="s">
        <v>8</v>
      </c>
      <c r="F79" s="11">
        <v>9.6815999999999995</v>
      </c>
      <c r="G79" s="3">
        <v>5.2708999999999993</v>
      </c>
      <c r="H79" s="3">
        <f t="shared" si="9"/>
        <v>4.4107000000000003</v>
      </c>
      <c r="I79" s="12">
        <f t="shared" si="10"/>
        <v>45.55755247066601</v>
      </c>
      <c r="J79" s="102"/>
    </row>
    <row r="80" spans="1:10" ht="15" thickBot="1" x14ac:dyDescent="0.35">
      <c r="A80" s="110"/>
      <c r="B80" s="104"/>
      <c r="C80" s="117"/>
      <c r="D80" s="126"/>
      <c r="E80" s="20" t="s">
        <v>9</v>
      </c>
      <c r="F80" s="14">
        <v>9.8409999999999993</v>
      </c>
      <c r="G80" s="6">
        <v>5.5531999999999995</v>
      </c>
      <c r="H80" s="6">
        <f t="shared" si="9"/>
        <v>4.2877999999999998</v>
      </c>
      <c r="I80" s="13">
        <f t="shared" si="10"/>
        <v>43.570775327710599</v>
      </c>
      <c r="J80" s="103"/>
    </row>
    <row r="81" spans="1:10" x14ac:dyDescent="0.3">
      <c r="A81" s="110"/>
      <c r="B81" s="104">
        <v>3</v>
      </c>
      <c r="C81" s="117" t="s">
        <v>1</v>
      </c>
      <c r="D81" s="126">
        <v>5.476</v>
      </c>
      <c r="E81" s="18" t="s">
        <v>7</v>
      </c>
      <c r="F81" s="9">
        <v>9.075800000000001</v>
      </c>
      <c r="G81" s="5">
        <v>5.7449999999999992</v>
      </c>
      <c r="H81" s="5">
        <f t="shared" si="9"/>
        <v>3.3308000000000018</v>
      </c>
      <c r="I81" s="10">
        <f t="shared" si="10"/>
        <v>36.69979505938872</v>
      </c>
      <c r="J81" s="101">
        <f t="shared" si="17"/>
        <v>32.864990711849124</v>
      </c>
    </row>
    <row r="82" spans="1:10" x14ac:dyDescent="0.3">
      <c r="A82" s="110"/>
      <c r="B82" s="104"/>
      <c r="C82" s="117"/>
      <c r="D82" s="126"/>
      <c r="E82" s="19" t="s">
        <v>8</v>
      </c>
      <c r="F82" s="11">
        <v>8.8109000000000002</v>
      </c>
      <c r="G82" s="3">
        <v>5.9222999999999999</v>
      </c>
      <c r="H82" s="3">
        <f t="shared" si="9"/>
        <v>2.8886000000000003</v>
      </c>
      <c r="I82" s="12">
        <f t="shared" si="10"/>
        <v>32.784392059834978</v>
      </c>
      <c r="J82" s="102"/>
    </row>
    <row r="83" spans="1:10" ht="15" thickBot="1" x14ac:dyDescent="0.35">
      <c r="A83" s="111"/>
      <c r="B83" s="105"/>
      <c r="C83" s="119"/>
      <c r="D83" s="127"/>
      <c r="E83" s="20" t="s">
        <v>9</v>
      </c>
      <c r="F83" s="14">
        <v>8.7908999999999988</v>
      </c>
      <c r="G83" s="6">
        <v>6.2318000000000007</v>
      </c>
      <c r="H83" s="6">
        <f t="shared" si="9"/>
        <v>2.5590999999999982</v>
      </c>
      <c r="I83" s="13">
        <f t="shared" si="10"/>
        <v>29.110785016323682</v>
      </c>
      <c r="J83" s="103"/>
    </row>
    <row r="85" spans="1:10" x14ac:dyDescent="0.3">
      <c r="A85" s="125" t="s">
        <v>153</v>
      </c>
    </row>
    <row r="86" spans="1:10" ht="15" thickBot="1" x14ac:dyDescent="0.35"/>
    <row r="87" spans="1:10" ht="15" thickBot="1" x14ac:dyDescent="0.35">
      <c r="A87" s="112" t="s">
        <v>3</v>
      </c>
      <c r="B87" s="113"/>
      <c r="C87" s="114"/>
      <c r="D87" s="112" t="s">
        <v>14</v>
      </c>
      <c r="E87" s="115"/>
      <c r="F87" s="115"/>
      <c r="G87" s="115"/>
      <c r="H87" s="115"/>
      <c r="I87" s="115"/>
      <c r="J87" s="116"/>
    </row>
    <row r="88" spans="1:10" ht="16.2" thickBot="1" x14ac:dyDescent="0.35">
      <c r="A88" s="7" t="s">
        <v>15</v>
      </c>
      <c r="B88" s="8" t="s">
        <v>5</v>
      </c>
      <c r="C88" s="15" t="s">
        <v>0</v>
      </c>
      <c r="D88" s="2" t="s">
        <v>2</v>
      </c>
      <c r="E88" s="22" t="s">
        <v>6</v>
      </c>
      <c r="F88" s="17" t="s">
        <v>10</v>
      </c>
      <c r="G88" s="17" t="s">
        <v>11</v>
      </c>
      <c r="H88" s="17" t="s">
        <v>12</v>
      </c>
      <c r="I88" s="17" t="s">
        <v>13</v>
      </c>
      <c r="J88" s="2" t="s">
        <v>4</v>
      </c>
    </row>
    <row r="89" spans="1:10" x14ac:dyDescent="0.3">
      <c r="A89" s="109" t="s">
        <v>118</v>
      </c>
      <c r="B89" s="107">
        <v>1</v>
      </c>
      <c r="C89" s="108" t="s">
        <v>118</v>
      </c>
      <c r="D89" s="101">
        <v>7.9459999999999997</v>
      </c>
      <c r="E89" s="18" t="s">
        <v>7</v>
      </c>
      <c r="F89" s="9">
        <v>8.2633200000000002</v>
      </c>
      <c r="G89" s="5">
        <v>4.516</v>
      </c>
      <c r="H89" s="5">
        <f t="shared" ref="H89:H124" si="18">F89-G89</f>
        <v>3.7473200000000002</v>
      </c>
      <c r="I89" s="10">
        <f t="shared" ref="I89:I124" si="19">(H89/F89)*100</f>
        <v>45.34884283798764</v>
      </c>
      <c r="J89" s="101">
        <f>AVERAGE(I89,I90,I91)</f>
        <v>46.053202707762097</v>
      </c>
    </row>
    <row r="90" spans="1:10" x14ac:dyDescent="0.3">
      <c r="A90" s="110"/>
      <c r="B90" s="104"/>
      <c r="C90" s="106"/>
      <c r="D90" s="102"/>
      <c r="E90" s="19" t="s">
        <v>8</v>
      </c>
      <c r="F90" s="11">
        <v>8.4044999999999987</v>
      </c>
      <c r="G90" s="3">
        <v>4.5950000000000006</v>
      </c>
      <c r="H90" s="3">
        <f t="shared" si="18"/>
        <v>3.8094999999999981</v>
      </c>
      <c r="I90" s="12">
        <f t="shared" si="19"/>
        <v>45.326908203938352</v>
      </c>
      <c r="J90" s="102"/>
    </row>
    <row r="91" spans="1:10" ht="15" thickBot="1" x14ac:dyDescent="0.35">
      <c r="A91" s="110"/>
      <c r="B91" s="104"/>
      <c r="C91" s="106"/>
      <c r="D91" s="102"/>
      <c r="E91" s="20" t="s">
        <v>9</v>
      </c>
      <c r="F91" s="14">
        <v>9.2919999999999998</v>
      </c>
      <c r="G91" s="6">
        <v>4.8798000000000004</v>
      </c>
      <c r="H91" s="6">
        <f t="shared" si="18"/>
        <v>4.4121999999999995</v>
      </c>
      <c r="I91" s="13">
        <f t="shared" si="19"/>
        <v>47.483857081360306</v>
      </c>
      <c r="J91" s="103"/>
    </row>
    <row r="92" spans="1:10" x14ac:dyDescent="0.3">
      <c r="A92" s="110"/>
      <c r="B92" s="104">
        <v>2</v>
      </c>
      <c r="C92" s="106" t="s">
        <v>118</v>
      </c>
      <c r="D92" s="126">
        <v>7.9169999999999998</v>
      </c>
      <c r="E92" s="18" t="s">
        <v>7</v>
      </c>
      <c r="F92" s="9">
        <v>8.3820999999999994</v>
      </c>
      <c r="G92" s="5">
        <v>4.1459000000000001</v>
      </c>
      <c r="H92" s="5">
        <f t="shared" si="18"/>
        <v>4.2361999999999993</v>
      </c>
      <c r="I92" s="10">
        <f t="shared" si="19"/>
        <v>50.538647832881963</v>
      </c>
      <c r="J92" s="101">
        <f t="shared" ref="J92" si="20">AVERAGE(I92,I93,I94)</f>
        <v>51.223044051485857</v>
      </c>
    </row>
    <row r="93" spans="1:10" x14ac:dyDescent="0.3">
      <c r="A93" s="110"/>
      <c r="B93" s="104"/>
      <c r="C93" s="106"/>
      <c r="D93" s="126"/>
      <c r="E93" s="19" t="s">
        <v>8</v>
      </c>
      <c r="F93" s="11">
        <v>8.3620999999999999</v>
      </c>
      <c r="G93" s="3">
        <v>3.9931000000000005</v>
      </c>
      <c r="H93" s="3">
        <f t="shared" si="18"/>
        <v>4.3689999999999998</v>
      </c>
      <c r="I93" s="12">
        <f t="shared" si="19"/>
        <v>52.247641142775137</v>
      </c>
      <c r="J93" s="102"/>
    </row>
    <row r="94" spans="1:10" ht="15" thickBot="1" x14ac:dyDescent="0.35">
      <c r="A94" s="110"/>
      <c r="B94" s="104"/>
      <c r="C94" s="106"/>
      <c r="D94" s="126"/>
      <c r="E94" s="20" t="s">
        <v>9</v>
      </c>
      <c r="F94" s="14">
        <v>10.619100000000001</v>
      </c>
      <c r="G94" s="6">
        <v>5.2157999999999998</v>
      </c>
      <c r="H94" s="6">
        <f t="shared" si="18"/>
        <v>5.4033000000000015</v>
      </c>
      <c r="I94" s="13">
        <f t="shared" si="19"/>
        <v>50.882843178800471</v>
      </c>
      <c r="J94" s="103"/>
    </row>
    <row r="95" spans="1:10" x14ac:dyDescent="0.3">
      <c r="A95" s="110"/>
      <c r="B95" s="104">
        <v>3</v>
      </c>
      <c r="C95" s="106" t="s">
        <v>118</v>
      </c>
      <c r="D95" s="126">
        <v>7.9550000000000001</v>
      </c>
      <c r="E95" s="18" t="s">
        <v>7</v>
      </c>
      <c r="F95" s="9">
        <v>9.6705000000000005</v>
      </c>
      <c r="G95" s="5">
        <v>4.1890999999999998</v>
      </c>
      <c r="H95" s="5">
        <f t="shared" si="18"/>
        <v>5.4814000000000007</v>
      </c>
      <c r="I95" s="10">
        <f t="shared" si="19"/>
        <v>56.681660720748674</v>
      </c>
      <c r="J95" s="101">
        <f t="shared" ref="J95" si="21">AVERAGE(I95,I96,I97)</f>
        <v>50.771344212188922</v>
      </c>
    </row>
    <row r="96" spans="1:10" x14ac:dyDescent="0.3">
      <c r="A96" s="110"/>
      <c r="B96" s="104"/>
      <c r="C96" s="106"/>
      <c r="D96" s="126"/>
      <c r="E96" s="19" t="s">
        <v>8</v>
      </c>
      <c r="F96" s="11">
        <v>8.7317</v>
      </c>
      <c r="G96" s="3">
        <v>4.3287000000000004</v>
      </c>
      <c r="H96" s="3">
        <f t="shared" si="18"/>
        <v>4.4029999999999996</v>
      </c>
      <c r="I96" s="12">
        <f t="shared" si="19"/>
        <v>50.425461250386519</v>
      </c>
      <c r="J96" s="102"/>
    </row>
    <row r="97" spans="1:10" ht="15" thickBot="1" x14ac:dyDescent="0.35">
      <c r="A97" s="111"/>
      <c r="B97" s="105"/>
      <c r="C97" s="106"/>
      <c r="D97" s="127"/>
      <c r="E97" s="20" t="s">
        <v>9</v>
      </c>
      <c r="F97" s="14">
        <v>9.2841999999999985</v>
      </c>
      <c r="G97" s="6">
        <v>5.0871000000000004</v>
      </c>
      <c r="H97" s="6">
        <f t="shared" si="18"/>
        <v>4.1970999999999981</v>
      </c>
      <c r="I97" s="13">
        <f t="shared" si="19"/>
        <v>45.206910665431579</v>
      </c>
      <c r="J97" s="103"/>
    </row>
    <row r="98" spans="1:10" x14ac:dyDescent="0.3">
      <c r="A98" s="109" t="s">
        <v>111</v>
      </c>
      <c r="B98" s="107">
        <v>1</v>
      </c>
      <c r="C98" s="108" t="s">
        <v>111</v>
      </c>
      <c r="D98" s="101">
        <v>8.0109999999999992</v>
      </c>
      <c r="E98" s="18" t="s">
        <v>7</v>
      </c>
      <c r="F98" s="9">
        <v>8.8532999999999991</v>
      </c>
      <c r="G98" s="5">
        <v>4.2940000000000005</v>
      </c>
      <c r="H98" s="5">
        <f t="shared" si="18"/>
        <v>4.5592999999999986</v>
      </c>
      <c r="I98" s="10">
        <f t="shared" si="19"/>
        <v>51.498311364124106</v>
      </c>
      <c r="J98" s="101">
        <f t="shared" ref="J98" si="22">AVERAGE(I98,I99,I100)</f>
        <v>51.615900406557422</v>
      </c>
    </row>
    <row r="99" spans="1:10" x14ac:dyDescent="0.3">
      <c r="A99" s="110"/>
      <c r="B99" s="104"/>
      <c r="C99" s="106"/>
      <c r="D99" s="102"/>
      <c r="E99" s="19" t="s">
        <v>8</v>
      </c>
      <c r="F99" s="11">
        <v>9.7149000000000001</v>
      </c>
      <c r="G99" s="3">
        <v>4.5445000000000002</v>
      </c>
      <c r="H99" s="3">
        <f t="shared" si="18"/>
        <v>5.1703999999999999</v>
      </c>
      <c r="I99" s="12">
        <f t="shared" si="19"/>
        <v>53.221340415238451</v>
      </c>
      <c r="J99" s="102"/>
    </row>
    <row r="100" spans="1:10" ht="15" thickBot="1" x14ac:dyDescent="0.35">
      <c r="A100" s="110"/>
      <c r="B100" s="104"/>
      <c r="C100" s="106"/>
      <c r="D100" s="102"/>
      <c r="E100" s="20" t="s">
        <v>9</v>
      </c>
      <c r="F100" s="14">
        <v>8.3170999999999999</v>
      </c>
      <c r="G100" s="6">
        <v>4.1478999999999999</v>
      </c>
      <c r="H100" s="6">
        <f t="shared" si="18"/>
        <v>4.1692</v>
      </c>
      <c r="I100" s="13">
        <f t="shared" si="19"/>
        <v>50.128049440309717</v>
      </c>
      <c r="J100" s="103"/>
    </row>
    <row r="101" spans="1:10" x14ac:dyDescent="0.3">
      <c r="A101" s="110"/>
      <c r="B101" s="104">
        <v>2</v>
      </c>
      <c r="C101" s="106" t="s">
        <v>111</v>
      </c>
      <c r="D101" s="126">
        <v>8.125</v>
      </c>
      <c r="E101" s="18" t="s">
        <v>7</v>
      </c>
      <c r="F101" s="5">
        <v>8.3450999999999986</v>
      </c>
      <c r="G101" s="5">
        <v>4.6397000000000004</v>
      </c>
      <c r="H101" s="5">
        <f t="shared" si="18"/>
        <v>3.7053999999999983</v>
      </c>
      <c r="I101" s="5">
        <f t="shared" si="19"/>
        <v>44.402104228828883</v>
      </c>
      <c r="J101" s="101">
        <f t="shared" ref="J101" si="23">AVERAGE(I101,I102,I103)</f>
        <v>41.050728487570282</v>
      </c>
    </row>
    <row r="102" spans="1:10" x14ac:dyDescent="0.3">
      <c r="A102" s="110"/>
      <c r="B102" s="104"/>
      <c r="C102" s="106"/>
      <c r="D102" s="126"/>
      <c r="E102" s="19" t="s">
        <v>8</v>
      </c>
      <c r="F102" s="3">
        <v>8.3512999999999984</v>
      </c>
      <c r="G102" s="3">
        <v>5.6184000000000003</v>
      </c>
      <c r="H102" s="3">
        <f t="shared" si="18"/>
        <v>2.7328999999999981</v>
      </c>
      <c r="I102" s="3">
        <f t="shared" si="19"/>
        <v>32.724246524493175</v>
      </c>
      <c r="J102" s="102"/>
    </row>
    <row r="103" spans="1:10" ht="15" thickBot="1" x14ac:dyDescent="0.35">
      <c r="A103" s="110"/>
      <c r="B103" s="104"/>
      <c r="C103" s="106"/>
      <c r="D103" s="126"/>
      <c r="E103" s="20" t="s">
        <v>9</v>
      </c>
      <c r="F103" s="6">
        <v>8.5388999999999999</v>
      </c>
      <c r="G103" s="6">
        <v>4.6088000000000005</v>
      </c>
      <c r="H103" s="6">
        <f t="shared" si="18"/>
        <v>3.9300999999999995</v>
      </c>
      <c r="I103" s="6">
        <f t="shared" si="19"/>
        <v>46.025834709388789</v>
      </c>
      <c r="J103" s="103"/>
    </row>
    <row r="104" spans="1:10" x14ac:dyDescent="0.3">
      <c r="A104" s="110"/>
      <c r="B104" s="104">
        <v>3</v>
      </c>
      <c r="C104" s="106" t="s">
        <v>111</v>
      </c>
      <c r="D104" s="126">
        <v>8.1820000000000004</v>
      </c>
      <c r="E104" s="18" t="s">
        <v>7</v>
      </c>
      <c r="F104" s="9">
        <v>8.4853000000000005</v>
      </c>
      <c r="G104" s="5">
        <v>4.3205999999999998</v>
      </c>
      <c r="H104" s="5">
        <f t="shared" si="18"/>
        <v>4.1647000000000007</v>
      </c>
      <c r="I104" s="10">
        <f t="shared" si="19"/>
        <v>49.081352456601422</v>
      </c>
      <c r="J104" s="101">
        <f t="shared" ref="J104" si="24">AVERAGE(I104,I105,I106)</f>
        <v>49.995462691705065</v>
      </c>
    </row>
    <row r="105" spans="1:10" x14ac:dyDescent="0.3">
      <c r="A105" s="110"/>
      <c r="B105" s="104"/>
      <c r="C105" s="106"/>
      <c r="D105" s="126"/>
      <c r="E105" s="19" t="s">
        <v>8</v>
      </c>
      <c r="F105" s="11">
        <v>8.3424999999999994</v>
      </c>
      <c r="G105" s="3">
        <v>4.1966999999999999</v>
      </c>
      <c r="H105" s="3">
        <f t="shared" si="18"/>
        <v>4.1457999999999995</v>
      </c>
      <c r="I105" s="12">
        <f t="shared" si="19"/>
        <v>49.69493557087204</v>
      </c>
      <c r="J105" s="102"/>
    </row>
    <row r="106" spans="1:10" ht="15" thickBot="1" x14ac:dyDescent="0.35">
      <c r="A106" s="111"/>
      <c r="B106" s="105"/>
      <c r="C106" s="106"/>
      <c r="D106" s="127"/>
      <c r="E106" s="20" t="s">
        <v>9</v>
      </c>
      <c r="F106" s="14">
        <v>8.3960000000000008</v>
      </c>
      <c r="G106" s="6">
        <v>4.0964</v>
      </c>
      <c r="H106" s="6">
        <f t="shared" si="18"/>
        <v>4.2996000000000008</v>
      </c>
      <c r="I106" s="13">
        <f t="shared" si="19"/>
        <v>51.210100047641738</v>
      </c>
      <c r="J106" s="103"/>
    </row>
    <row r="107" spans="1:10" x14ac:dyDescent="0.3">
      <c r="A107" s="109" t="s">
        <v>114</v>
      </c>
      <c r="B107" s="107">
        <v>1</v>
      </c>
      <c r="C107" s="118" t="s">
        <v>114</v>
      </c>
      <c r="D107" s="120">
        <v>8.1319999999999997</v>
      </c>
      <c r="E107" s="18" t="s">
        <v>7</v>
      </c>
      <c r="F107" s="9">
        <v>8.2752999999999997</v>
      </c>
      <c r="G107" s="5">
        <v>3.9028</v>
      </c>
      <c r="H107" s="5">
        <f t="shared" si="18"/>
        <v>4.3724999999999996</v>
      </c>
      <c r="I107" s="10">
        <f t="shared" si="19"/>
        <v>52.837963578359691</v>
      </c>
      <c r="J107" s="101">
        <f t="shared" ref="J107:J113" si="25">AVERAGE(I107,I108,I109)</f>
        <v>51.966648953301693</v>
      </c>
    </row>
    <row r="108" spans="1:10" x14ac:dyDescent="0.3">
      <c r="A108" s="110"/>
      <c r="B108" s="104"/>
      <c r="C108" s="117"/>
      <c r="D108" s="126"/>
      <c r="E108" s="19" t="s">
        <v>8</v>
      </c>
      <c r="F108" s="11">
        <v>8.585799999999999</v>
      </c>
      <c r="G108" s="3">
        <v>4.3615000000000004</v>
      </c>
      <c r="H108" s="3">
        <f t="shared" si="18"/>
        <v>4.2242999999999986</v>
      </c>
      <c r="I108" s="12">
        <f t="shared" si="19"/>
        <v>49.201006312748945</v>
      </c>
      <c r="J108" s="102"/>
    </row>
    <row r="109" spans="1:10" ht="15" thickBot="1" x14ac:dyDescent="0.35">
      <c r="A109" s="110"/>
      <c r="B109" s="104"/>
      <c r="C109" s="117"/>
      <c r="D109" s="126"/>
      <c r="E109" s="20" t="s">
        <v>9</v>
      </c>
      <c r="F109" s="14">
        <v>8.6143999999999998</v>
      </c>
      <c r="G109" s="6">
        <v>3.9745999999999997</v>
      </c>
      <c r="H109" s="6">
        <f t="shared" si="18"/>
        <v>4.6398000000000001</v>
      </c>
      <c r="I109" s="13">
        <f t="shared" si="19"/>
        <v>53.860976968796436</v>
      </c>
      <c r="J109" s="103"/>
    </row>
    <row r="110" spans="1:10" x14ac:dyDescent="0.3">
      <c r="A110" s="110"/>
      <c r="B110" s="104">
        <v>2</v>
      </c>
      <c r="C110" s="117" t="s">
        <v>114</v>
      </c>
      <c r="D110" s="126">
        <v>8.09</v>
      </c>
      <c r="E110" s="18" t="s">
        <v>7</v>
      </c>
      <c r="F110" s="5">
        <v>9.4725999999999999</v>
      </c>
      <c r="G110" s="5">
        <v>5.1806000000000001</v>
      </c>
      <c r="H110" s="5">
        <f t="shared" si="18"/>
        <v>4.2919999999999998</v>
      </c>
      <c r="I110" s="5">
        <f t="shared" si="19"/>
        <v>45.309629879864026</v>
      </c>
      <c r="J110" s="101">
        <f t="shared" si="25"/>
        <v>48.510361111213683</v>
      </c>
    </row>
    <row r="111" spans="1:10" x14ac:dyDescent="0.3">
      <c r="A111" s="110"/>
      <c r="B111" s="104"/>
      <c r="C111" s="117"/>
      <c r="D111" s="126"/>
      <c r="E111" s="19" t="s">
        <v>8</v>
      </c>
      <c r="F111" s="3">
        <v>8.3887</v>
      </c>
      <c r="G111" s="3">
        <v>4.1857000000000006</v>
      </c>
      <c r="H111" s="3">
        <f t="shared" si="18"/>
        <v>4.2029999999999994</v>
      </c>
      <c r="I111" s="3">
        <f t="shared" si="19"/>
        <v>50.103114904573999</v>
      </c>
      <c r="J111" s="102"/>
    </row>
    <row r="112" spans="1:10" ht="15" thickBot="1" x14ac:dyDescent="0.35">
      <c r="A112" s="110"/>
      <c r="B112" s="104"/>
      <c r="C112" s="117"/>
      <c r="D112" s="126"/>
      <c r="E112" s="20" t="s">
        <v>9</v>
      </c>
      <c r="F112" s="6">
        <v>8.9151000000000007</v>
      </c>
      <c r="G112" s="6">
        <v>4.4470000000000001</v>
      </c>
      <c r="H112" s="6">
        <f t="shared" si="18"/>
        <v>4.4681000000000006</v>
      </c>
      <c r="I112" s="6">
        <f t="shared" si="19"/>
        <v>50.118338549203045</v>
      </c>
      <c r="J112" s="103"/>
    </row>
    <row r="113" spans="1:10" x14ac:dyDescent="0.3">
      <c r="A113" s="110"/>
      <c r="B113" s="104">
        <v>3</v>
      </c>
      <c r="C113" s="117" t="s">
        <v>114</v>
      </c>
      <c r="D113" s="126">
        <v>8.1210000000000004</v>
      </c>
      <c r="E113" s="18" t="s">
        <v>7</v>
      </c>
      <c r="F113" s="9">
        <v>10.586600000000001</v>
      </c>
      <c r="G113" s="5">
        <v>5.2684999999999995</v>
      </c>
      <c r="H113" s="5">
        <f t="shared" si="18"/>
        <v>5.3181000000000012</v>
      </c>
      <c r="I113" s="10">
        <f t="shared" si="19"/>
        <v>50.234258402131005</v>
      </c>
      <c r="J113" s="101">
        <f t="shared" si="25"/>
        <v>52.282769578025885</v>
      </c>
    </row>
    <row r="114" spans="1:10" x14ac:dyDescent="0.3">
      <c r="A114" s="110"/>
      <c r="B114" s="104"/>
      <c r="C114" s="117"/>
      <c r="D114" s="126"/>
      <c r="E114" s="19" t="s">
        <v>8</v>
      </c>
      <c r="F114" s="11">
        <v>11.857100000000001</v>
      </c>
      <c r="G114" s="3">
        <v>5.8391999999999999</v>
      </c>
      <c r="H114" s="3">
        <f t="shared" si="18"/>
        <v>6.0179000000000009</v>
      </c>
      <c r="I114" s="12">
        <f t="shared" si="19"/>
        <v>50.753556940567258</v>
      </c>
      <c r="J114" s="102"/>
    </row>
    <row r="115" spans="1:10" ht="15" thickBot="1" x14ac:dyDescent="0.35">
      <c r="A115" s="111"/>
      <c r="B115" s="105"/>
      <c r="C115" s="117"/>
      <c r="D115" s="127"/>
      <c r="E115" s="20" t="s">
        <v>9</v>
      </c>
      <c r="F115" s="14">
        <v>10.1988</v>
      </c>
      <c r="G115" s="6">
        <v>4.5016999999999996</v>
      </c>
      <c r="H115" s="6">
        <f t="shared" si="18"/>
        <v>5.6971000000000007</v>
      </c>
      <c r="I115" s="13">
        <f t="shared" si="19"/>
        <v>55.860493391379386</v>
      </c>
      <c r="J115" s="103"/>
    </row>
    <row r="116" spans="1:10" x14ac:dyDescent="0.3">
      <c r="A116" s="109" t="s">
        <v>1</v>
      </c>
      <c r="B116" s="107">
        <v>1</v>
      </c>
      <c r="C116" s="118" t="s">
        <v>1</v>
      </c>
      <c r="D116" s="120">
        <v>8.3409999999999993</v>
      </c>
      <c r="E116" s="18" t="s">
        <v>7</v>
      </c>
      <c r="F116" s="11">
        <v>14.235100000000001</v>
      </c>
      <c r="G116" s="3">
        <v>5.5943000000000005</v>
      </c>
      <c r="H116" s="3">
        <f t="shared" si="18"/>
        <v>8.6408000000000005</v>
      </c>
      <c r="I116" s="12">
        <f t="shared" si="19"/>
        <v>60.700662447049901</v>
      </c>
      <c r="J116" s="101">
        <f t="shared" ref="J116:J122" si="26">AVERAGE(I116,I117,I118)</f>
        <v>58.596321325792296</v>
      </c>
    </row>
    <row r="117" spans="1:10" x14ac:dyDescent="0.3">
      <c r="A117" s="110"/>
      <c r="B117" s="104"/>
      <c r="C117" s="117"/>
      <c r="D117" s="126"/>
      <c r="E117" s="19" t="s">
        <v>8</v>
      </c>
      <c r="F117" s="11">
        <v>8.323500000000001</v>
      </c>
      <c r="G117" s="3">
        <v>3.6876000000000002</v>
      </c>
      <c r="H117" s="3">
        <f t="shared" si="18"/>
        <v>4.6359000000000012</v>
      </c>
      <c r="I117" s="12">
        <f t="shared" si="19"/>
        <v>55.696521895837094</v>
      </c>
      <c r="J117" s="102"/>
    </row>
    <row r="118" spans="1:10" ht="15" thickBot="1" x14ac:dyDescent="0.35">
      <c r="A118" s="110"/>
      <c r="B118" s="104"/>
      <c r="C118" s="117"/>
      <c r="D118" s="126"/>
      <c r="E118" s="20" t="s">
        <v>9</v>
      </c>
      <c r="F118" s="14">
        <v>8.3062000000000005</v>
      </c>
      <c r="G118" s="6">
        <v>3.3730000000000002</v>
      </c>
      <c r="H118" s="6">
        <f t="shared" si="18"/>
        <v>4.9332000000000003</v>
      </c>
      <c r="I118" s="13">
        <f t="shared" si="19"/>
        <v>59.391779634489893</v>
      </c>
      <c r="J118" s="103"/>
    </row>
    <row r="119" spans="1:10" x14ac:dyDescent="0.3">
      <c r="A119" s="110"/>
      <c r="B119" s="104">
        <v>2</v>
      </c>
      <c r="C119" s="117" t="s">
        <v>1</v>
      </c>
      <c r="D119" s="126">
        <v>8.3719999999999999</v>
      </c>
      <c r="E119" s="18" t="s">
        <v>7</v>
      </c>
      <c r="F119" s="9">
        <v>8.6079000000000008</v>
      </c>
      <c r="G119" s="5">
        <v>3.2584999999999997</v>
      </c>
      <c r="H119" s="5">
        <f t="shared" si="18"/>
        <v>5.349400000000001</v>
      </c>
      <c r="I119" s="10">
        <f t="shared" si="19"/>
        <v>62.145238676099865</v>
      </c>
      <c r="J119" s="101">
        <f t="shared" si="26"/>
        <v>60.891482728875324</v>
      </c>
    </row>
    <row r="120" spans="1:10" x14ac:dyDescent="0.3">
      <c r="A120" s="110"/>
      <c r="B120" s="104"/>
      <c r="C120" s="117"/>
      <c r="D120" s="126"/>
      <c r="E120" s="19" t="s">
        <v>8</v>
      </c>
      <c r="F120" s="11">
        <v>10.423</v>
      </c>
      <c r="G120" s="3">
        <v>4.1169000000000002</v>
      </c>
      <c r="H120" s="3">
        <f t="shared" si="18"/>
        <v>6.3060999999999998</v>
      </c>
      <c r="I120" s="12">
        <f t="shared" si="19"/>
        <v>60.501774920848121</v>
      </c>
      <c r="J120" s="102"/>
    </row>
    <row r="121" spans="1:10" ht="15" thickBot="1" x14ac:dyDescent="0.35">
      <c r="A121" s="110"/>
      <c r="B121" s="104"/>
      <c r="C121" s="117"/>
      <c r="D121" s="126"/>
      <c r="E121" s="20" t="s">
        <v>9</v>
      </c>
      <c r="F121" s="14">
        <v>10.862200000000001</v>
      </c>
      <c r="G121" s="6">
        <v>4.3418999999999999</v>
      </c>
      <c r="H121" s="6">
        <f t="shared" si="18"/>
        <v>6.5203000000000015</v>
      </c>
      <c r="I121" s="13">
        <f t="shared" si="19"/>
        <v>60.027434589677974</v>
      </c>
      <c r="J121" s="103"/>
    </row>
    <row r="122" spans="1:10" x14ac:dyDescent="0.3">
      <c r="A122" s="110"/>
      <c r="B122" s="104">
        <v>3</v>
      </c>
      <c r="C122" s="117" t="s">
        <v>1</v>
      </c>
      <c r="D122" s="126">
        <v>8.3140000000000001</v>
      </c>
      <c r="E122" s="18" t="s">
        <v>7</v>
      </c>
      <c r="F122" s="9">
        <v>8.7718000000000007</v>
      </c>
      <c r="G122" s="5">
        <v>3.5869</v>
      </c>
      <c r="H122" s="5">
        <f t="shared" si="18"/>
        <v>5.1849000000000007</v>
      </c>
      <c r="I122" s="10">
        <f t="shared" si="19"/>
        <v>59.108734809275177</v>
      </c>
      <c r="J122" s="101">
        <f t="shared" si="26"/>
        <v>58.282452620457747</v>
      </c>
    </row>
    <row r="123" spans="1:10" x14ac:dyDescent="0.3">
      <c r="A123" s="110"/>
      <c r="B123" s="104"/>
      <c r="C123" s="117"/>
      <c r="D123" s="126"/>
      <c r="E123" s="19" t="s">
        <v>8</v>
      </c>
      <c r="F123" s="11">
        <v>10.350900000000001</v>
      </c>
      <c r="G123" s="3">
        <v>4.4451999999999998</v>
      </c>
      <c r="H123" s="3">
        <f t="shared" si="18"/>
        <v>5.9057000000000013</v>
      </c>
      <c r="I123" s="12">
        <f t="shared" si="19"/>
        <v>57.054942082331003</v>
      </c>
      <c r="J123" s="102"/>
    </row>
    <row r="124" spans="1:10" ht="15" thickBot="1" x14ac:dyDescent="0.35">
      <c r="A124" s="111"/>
      <c r="B124" s="105"/>
      <c r="C124" s="119"/>
      <c r="D124" s="127"/>
      <c r="E124" s="20" t="s">
        <v>9</v>
      </c>
      <c r="F124" s="14">
        <v>8.2988999999999997</v>
      </c>
      <c r="G124" s="6">
        <v>3.4288000000000003</v>
      </c>
      <c r="H124" s="6">
        <f t="shared" si="18"/>
        <v>4.870099999999999</v>
      </c>
      <c r="I124" s="13">
        <f t="shared" si="19"/>
        <v>58.683680969767074</v>
      </c>
      <c r="J124" s="103"/>
    </row>
  </sheetData>
  <mergeCells count="162">
    <mergeCell ref="A116:A124"/>
    <mergeCell ref="B116:B118"/>
    <mergeCell ref="C116:C118"/>
    <mergeCell ref="D116:D118"/>
    <mergeCell ref="J116:J118"/>
    <mergeCell ref="B119:B121"/>
    <mergeCell ref="C119:C121"/>
    <mergeCell ref="D119:D121"/>
    <mergeCell ref="J119:J121"/>
    <mergeCell ref="B122:B124"/>
    <mergeCell ref="C122:C124"/>
    <mergeCell ref="D122:D124"/>
    <mergeCell ref="J122:J124"/>
    <mergeCell ref="A107:A115"/>
    <mergeCell ref="B107:B109"/>
    <mergeCell ref="C107:C109"/>
    <mergeCell ref="D107:D109"/>
    <mergeCell ref="J107:J109"/>
    <mergeCell ref="B110:B112"/>
    <mergeCell ref="C110:C112"/>
    <mergeCell ref="D110:D112"/>
    <mergeCell ref="J110:J112"/>
    <mergeCell ref="B113:B115"/>
    <mergeCell ref="C113:C115"/>
    <mergeCell ref="D113:D115"/>
    <mergeCell ref="J113:J115"/>
    <mergeCell ref="A98:A106"/>
    <mergeCell ref="B98:B100"/>
    <mergeCell ref="C98:C100"/>
    <mergeCell ref="D98:D100"/>
    <mergeCell ref="J98:J100"/>
    <mergeCell ref="B101:B103"/>
    <mergeCell ref="C101:C103"/>
    <mergeCell ref="D101:D103"/>
    <mergeCell ref="J101:J103"/>
    <mergeCell ref="B104:B106"/>
    <mergeCell ref="C104:C106"/>
    <mergeCell ref="D104:D106"/>
    <mergeCell ref="J104:J106"/>
    <mergeCell ref="A87:C87"/>
    <mergeCell ref="D87:J87"/>
    <mergeCell ref="A89:A97"/>
    <mergeCell ref="B89:B91"/>
    <mergeCell ref="C89:C91"/>
    <mergeCell ref="D89:D91"/>
    <mergeCell ref="J89:J91"/>
    <mergeCell ref="B92:B94"/>
    <mergeCell ref="C92:C94"/>
    <mergeCell ref="D92:D94"/>
    <mergeCell ref="J92:J94"/>
    <mergeCell ref="B95:B97"/>
    <mergeCell ref="C95:C97"/>
    <mergeCell ref="D95:D97"/>
    <mergeCell ref="J95:J97"/>
    <mergeCell ref="A75:A83"/>
    <mergeCell ref="B75:B77"/>
    <mergeCell ref="C75:C77"/>
    <mergeCell ref="D75:D77"/>
    <mergeCell ref="J75:J77"/>
    <mergeCell ref="B78:B80"/>
    <mergeCell ref="C78:C80"/>
    <mergeCell ref="D78:D80"/>
    <mergeCell ref="J78:J80"/>
    <mergeCell ref="B81:B83"/>
    <mergeCell ref="C81:C83"/>
    <mergeCell ref="D81:D83"/>
    <mergeCell ref="J81:J83"/>
    <mergeCell ref="A66:A74"/>
    <mergeCell ref="B66:B68"/>
    <mergeCell ref="C66:C68"/>
    <mergeCell ref="D66:D68"/>
    <mergeCell ref="J66:J68"/>
    <mergeCell ref="B69:B71"/>
    <mergeCell ref="C69:C71"/>
    <mergeCell ref="D69:D71"/>
    <mergeCell ref="J69:J71"/>
    <mergeCell ref="B72:B74"/>
    <mergeCell ref="C72:C74"/>
    <mergeCell ref="D72:D74"/>
    <mergeCell ref="J72:J74"/>
    <mergeCell ref="A57:A65"/>
    <mergeCell ref="B57:B59"/>
    <mergeCell ref="C57:C59"/>
    <mergeCell ref="D57:D59"/>
    <mergeCell ref="J57:J59"/>
    <mergeCell ref="B60:B62"/>
    <mergeCell ref="C60:C62"/>
    <mergeCell ref="D60:D62"/>
    <mergeCell ref="J60:J62"/>
    <mergeCell ref="B63:B65"/>
    <mergeCell ref="C63:C65"/>
    <mergeCell ref="D63:D65"/>
    <mergeCell ref="J63:J65"/>
    <mergeCell ref="A46:C46"/>
    <mergeCell ref="D46:J46"/>
    <mergeCell ref="A48:A56"/>
    <mergeCell ref="B48:B50"/>
    <mergeCell ref="C48:C50"/>
    <mergeCell ref="D48:D50"/>
    <mergeCell ref="J48:J50"/>
    <mergeCell ref="B51:B53"/>
    <mergeCell ref="C51:C53"/>
    <mergeCell ref="D51:D53"/>
    <mergeCell ref="J51:J53"/>
    <mergeCell ref="B54:B56"/>
    <mergeCell ref="C54:C56"/>
    <mergeCell ref="D54:D56"/>
    <mergeCell ref="J54:J56"/>
    <mergeCell ref="A34:A42"/>
    <mergeCell ref="J40:J42"/>
    <mergeCell ref="J37:J39"/>
    <mergeCell ref="J34:J36"/>
    <mergeCell ref="B37:B39"/>
    <mergeCell ref="C37:C39"/>
    <mergeCell ref="D37:D39"/>
    <mergeCell ref="D40:D42"/>
    <mergeCell ref="C40:C42"/>
    <mergeCell ref="B40:B42"/>
    <mergeCell ref="J28:J30"/>
    <mergeCell ref="J25:J27"/>
    <mergeCell ref="D34:D36"/>
    <mergeCell ref="C34:C36"/>
    <mergeCell ref="B34:B36"/>
    <mergeCell ref="D31:D33"/>
    <mergeCell ref="C31:C33"/>
    <mergeCell ref="B31:B33"/>
    <mergeCell ref="A5:C5"/>
    <mergeCell ref="D5:J5"/>
    <mergeCell ref="C28:C30"/>
    <mergeCell ref="C25:C27"/>
    <mergeCell ref="D25:D27"/>
    <mergeCell ref="D28:D30"/>
    <mergeCell ref="B28:B30"/>
    <mergeCell ref="B25:B27"/>
    <mergeCell ref="A25:A33"/>
    <mergeCell ref="J31:J33"/>
    <mergeCell ref="A7:A15"/>
    <mergeCell ref="D7:D9"/>
    <mergeCell ref="D13:D15"/>
    <mergeCell ref="D10:D12"/>
    <mergeCell ref="C10:C12"/>
    <mergeCell ref="C13:C15"/>
    <mergeCell ref="B10:B12"/>
    <mergeCell ref="B7:B9"/>
    <mergeCell ref="C7:C9"/>
    <mergeCell ref="A16:A24"/>
    <mergeCell ref="B16:B18"/>
    <mergeCell ref="C16:C18"/>
    <mergeCell ref="B22:B24"/>
    <mergeCell ref="C22:C24"/>
    <mergeCell ref="J10:J12"/>
    <mergeCell ref="J7:J9"/>
    <mergeCell ref="J16:J18"/>
    <mergeCell ref="C19:C21"/>
    <mergeCell ref="D19:D21"/>
    <mergeCell ref="J19:J21"/>
    <mergeCell ref="D22:D24"/>
    <mergeCell ref="J22:J24"/>
    <mergeCell ref="D16:D18"/>
    <mergeCell ref="B19:B21"/>
    <mergeCell ref="J13:J15"/>
    <mergeCell ref="B13:B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4"/>
  <sheetViews>
    <sheetView zoomScaleNormal="100" workbookViewId="0">
      <selection activeCell="J15" sqref="J15"/>
    </sheetView>
  </sheetViews>
  <sheetFormatPr baseColWidth="10" defaultRowHeight="14.4" x14ac:dyDescent="0.3"/>
  <cols>
    <col min="1" max="1" width="57.44140625" customWidth="1"/>
    <col min="2" max="2" width="20.33203125" customWidth="1"/>
    <col min="3" max="4" width="23.88671875" customWidth="1"/>
    <col min="5" max="8" width="19.5546875" customWidth="1"/>
  </cols>
  <sheetData>
    <row r="1" spans="1:8" x14ac:dyDescent="0.3">
      <c r="A1" s="1" t="s">
        <v>149</v>
      </c>
      <c r="G1" s="1"/>
    </row>
    <row r="3" spans="1:8" ht="28.8" x14ac:dyDescent="0.3">
      <c r="A3" s="49" t="s">
        <v>62</v>
      </c>
      <c r="B3" s="49" t="s">
        <v>61</v>
      </c>
      <c r="C3" s="50" t="s">
        <v>120</v>
      </c>
      <c r="D3" s="50" t="s">
        <v>121</v>
      </c>
      <c r="E3" s="51" t="s">
        <v>118</v>
      </c>
      <c r="F3" s="52" t="s">
        <v>111</v>
      </c>
      <c r="G3" s="52" t="s">
        <v>114</v>
      </c>
      <c r="H3" s="53" t="s">
        <v>1</v>
      </c>
    </row>
    <row r="4" spans="1:8" x14ac:dyDescent="0.3">
      <c r="A4" s="124" t="s">
        <v>63</v>
      </c>
      <c r="B4" s="122"/>
      <c r="C4" s="122"/>
      <c r="D4" s="122"/>
      <c r="E4" s="122"/>
      <c r="F4" s="122"/>
      <c r="G4" s="122"/>
      <c r="H4" s="123"/>
    </row>
    <row r="5" spans="1:8" x14ac:dyDescent="0.3">
      <c r="A5" s="54" t="s">
        <v>17</v>
      </c>
      <c r="B5" s="55" t="s">
        <v>65</v>
      </c>
      <c r="C5" s="56" t="s">
        <v>122</v>
      </c>
      <c r="D5" s="80" t="s">
        <v>122</v>
      </c>
      <c r="E5" s="87">
        <v>8.1479999999999997</v>
      </c>
      <c r="F5" s="87">
        <v>8.6780000000000008</v>
      </c>
      <c r="G5" s="87">
        <v>8.4329999999999998</v>
      </c>
      <c r="H5" s="88">
        <v>8.8859999999999992</v>
      </c>
    </row>
    <row r="6" spans="1:8" x14ac:dyDescent="0.3">
      <c r="A6" s="60" t="s">
        <v>18</v>
      </c>
      <c r="B6" s="61" t="s">
        <v>87</v>
      </c>
      <c r="C6" s="62"/>
      <c r="D6" s="82"/>
      <c r="E6" s="90">
        <v>3210</v>
      </c>
      <c r="F6" s="90">
        <v>2895</v>
      </c>
      <c r="G6" s="90">
        <v>3200</v>
      </c>
      <c r="H6" s="91">
        <v>2700</v>
      </c>
    </row>
    <row r="7" spans="1:8" x14ac:dyDescent="0.3">
      <c r="A7" s="65" t="s">
        <v>16</v>
      </c>
      <c r="B7" s="65" t="s">
        <v>123</v>
      </c>
      <c r="C7" s="66" t="s">
        <v>124</v>
      </c>
      <c r="D7" s="84" t="s">
        <v>124</v>
      </c>
      <c r="E7" s="94">
        <v>46.26</v>
      </c>
      <c r="F7" s="94">
        <v>52.95</v>
      </c>
      <c r="G7" s="94">
        <v>56.14</v>
      </c>
      <c r="H7" s="95">
        <v>40.31</v>
      </c>
    </row>
    <row r="8" spans="1:8" x14ac:dyDescent="0.3">
      <c r="A8" s="124" t="s">
        <v>85</v>
      </c>
      <c r="B8" s="122"/>
      <c r="C8" s="122"/>
      <c r="D8" s="122"/>
      <c r="E8" s="122"/>
      <c r="F8" s="122"/>
      <c r="G8" s="122"/>
      <c r="H8" s="123"/>
    </row>
    <row r="9" spans="1:8" x14ac:dyDescent="0.3">
      <c r="A9" s="69" t="s">
        <v>125</v>
      </c>
      <c r="B9" s="69" t="s">
        <v>123</v>
      </c>
      <c r="C9" s="56" t="s">
        <v>126</v>
      </c>
      <c r="D9" s="80" t="s">
        <v>127</v>
      </c>
      <c r="E9" s="98">
        <v>0</v>
      </c>
      <c r="F9" s="98">
        <v>0</v>
      </c>
      <c r="G9" s="98">
        <v>0</v>
      </c>
      <c r="H9" s="99">
        <v>0</v>
      </c>
    </row>
    <row r="10" spans="1:8" x14ac:dyDescent="0.3">
      <c r="A10" s="70" t="s">
        <v>128</v>
      </c>
      <c r="B10" s="70" t="s">
        <v>123</v>
      </c>
      <c r="C10" s="62" t="s">
        <v>129</v>
      </c>
      <c r="D10" s="82" t="s">
        <v>129</v>
      </c>
      <c r="E10" s="129">
        <v>6.21</v>
      </c>
      <c r="F10" s="129">
        <v>4.79</v>
      </c>
      <c r="G10" s="129">
        <v>8.8699999999999992</v>
      </c>
      <c r="H10" s="130">
        <v>6.9</v>
      </c>
    </row>
    <row r="11" spans="1:8" x14ac:dyDescent="0.3">
      <c r="A11" s="65" t="s">
        <v>130</v>
      </c>
      <c r="B11" s="65" t="s">
        <v>123</v>
      </c>
      <c r="C11" s="66" t="s">
        <v>131</v>
      </c>
      <c r="D11" s="84" t="s">
        <v>131</v>
      </c>
      <c r="E11" s="67" t="s">
        <v>76</v>
      </c>
      <c r="F11" s="71">
        <v>0.17</v>
      </c>
      <c r="G11" s="71">
        <v>0.14000000000000001</v>
      </c>
      <c r="H11" s="72">
        <v>0.05</v>
      </c>
    </row>
    <row r="12" spans="1:8" x14ac:dyDescent="0.3">
      <c r="A12" s="121" t="s">
        <v>86</v>
      </c>
      <c r="B12" s="122"/>
      <c r="C12" s="122"/>
      <c r="D12" s="122"/>
      <c r="E12" s="122"/>
      <c r="F12" s="122"/>
      <c r="G12" s="122"/>
      <c r="H12" s="123"/>
    </row>
    <row r="13" spans="1:8" x14ac:dyDescent="0.3">
      <c r="A13" s="69" t="s">
        <v>79</v>
      </c>
      <c r="B13" s="69" t="s">
        <v>65</v>
      </c>
      <c r="C13" s="73" t="s">
        <v>132</v>
      </c>
      <c r="D13" s="131" t="s">
        <v>132</v>
      </c>
      <c r="E13" s="74" t="s">
        <v>132</v>
      </c>
      <c r="F13" s="74" t="s">
        <v>132</v>
      </c>
      <c r="G13" s="74" t="s">
        <v>132</v>
      </c>
      <c r="H13" s="75" t="s">
        <v>132</v>
      </c>
    </row>
    <row r="14" spans="1:8" x14ac:dyDescent="0.3">
      <c r="A14" s="70" t="s">
        <v>77</v>
      </c>
      <c r="B14" s="70" t="s">
        <v>133</v>
      </c>
      <c r="C14" s="76" t="s">
        <v>134</v>
      </c>
      <c r="D14" s="132" t="s">
        <v>135</v>
      </c>
      <c r="E14" s="128">
        <v>37</v>
      </c>
      <c r="F14" s="63">
        <v>33.6</v>
      </c>
      <c r="G14" s="128">
        <v>35</v>
      </c>
      <c r="H14" s="100">
        <v>24</v>
      </c>
    </row>
    <row r="15" spans="1:8" ht="43.2" x14ac:dyDescent="0.3">
      <c r="A15" s="65" t="s">
        <v>78</v>
      </c>
      <c r="B15" s="65" t="s">
        <v>136</v>
      </c>
      <c r="C15" s="77" t="s">
        <v>137</v>
      </c>
      <c r="D15" s="133" t="s">
        <v>137</v>
      </c>
      <c r="E15" s="78">
        <v>4</v>
      </c>
      <c r="F15" s="78">
        <v>4</v>
      </c>
      <c r="G15" s="78">
        <v>4</v>
      </c>
      <c r="H15" s="79">
        <v>5</v>
      </c>
    </row>
    <row r="16" spans="1:8" x14ac:dyDescent="0.3">
      <c r="A16" s="121" t="s">
        <v>84</v>
      </c>
      <c r="B16" s="122"/>
      <c r="C16" s="122"/>
      <c r="D16" s="122"/>
      <c r="E16" s="122"/>
      <c r="F16" s="122"/>
      <c r="G16" s="122"/>
      <c r="H16" s="123"/>
    </row>
    <row r="17" spans="1:8" ht="28.8" x14ac:dyDescent="0.3">
      <c r="A17" s="54" t="s">
        <v>19</v>
      </c>
      <c r="B17" s="54" t="s">
        <v>123</v>
      </c>
      <c r="C17" s="73" t="s">
        <v>138</v>
      </c>
      <c r="D17" s="131" t="s">
        <v>138</v>
      </c>
      <c r="E17" s="87">
        <v>46.348893804732597</v>
      </c>
      <c r="F17" s="87">
        <v>40.565690812038085</v>
      </c>
      <c r="G17" s="87">
        <v>62.990488058544209</v>
      </c>
      <c r="H17" s="88">
        <v>52.14</v>
      </c>
    </row>
    <row r="18" spans="1:8" x14ac:dyDescent="0.3">
      <c r="A18" s="81" t="s">
        <v>80</v>
      </c>
      <c r="B18" s="81" t="s">
        <v>123</v>
      </c>
      <c r="C18" s="62"/>
      <c r="D18" s="82"/>
      <c r="E18" s="3">
        <v>29.56</v>
      </c>
      <c r="F18" s="3">
        <v>24.24</v>
      </c>
      <c r="G18" s="3">
        <v>25.73</v>
      </c>
      <c r="H18" s="89">
        <v>26.58</v>
      </c>
    </row>
    <row r="19" spans="1:8" x14ac:dyDescent="0.3">
      <c r="A19" s="81" t="s">
        <v>66</v>
      </c>
      <c r="B19" s="81" t="s">
        <v>123</v>
      </c>
      <c r="C19" s="62"/>
      <c r="D19" s="82"/>
      <c r="E19" s="3">
        <v>1.056</v>
      </c>
      <c r="F19" s="3">
        <v>1.161</v>
      </c>
      <c r="G19" s="3">
        <v>0.98799999999999999</v>
      </c>
      <c r="H19" s="89">
        <v>955</v>
      </c>
    </row>
    <row r="20" spans="1:8" x14ac:dyDescent="0.3">
      <c r="A20" s="81" t="s">
        <v>67</v>
      </c>
      <c r="B20" s="81" t="s">
        <v>123</v>
      </c>
      <c r="C20" s="62"/>
      <c r="D20" s="82"/>
      <c r="E20" s="3">
        <v>1.056</v>
      </c>
      <c r="F20" s="3">
        <v>1.1599999999999999</v>
      </c>
      <c r="G20" s="3">
        <v>0.98599999999999999</v>
      </c>
      <c r="H20" s="89">
        <v>0.95299999999999996</v>
      </c>
    </row>
    <row r="21" spans="1:8" x14ac:dyDescent="0.3">
      <c r="A21" s="81" t="s">
        <v>68</v>
      </c>
      <c r="B21" s="81" t="s">
        <v>139</v>
      </c>
      <c r="C21" s="62"/>
      <c r="D21" s="82"/>
      <c r="E21" s="3">
        <v>4</v>
      </c>
      <c r="F21" s="3">
        <v>11</v>
      </c>
      <c r="G21" s="3">
        <v>12</v>
      </c>
      <c r="H21" s="89">
        <v>4</v>
      </c>
    </row>
    <row r="22" spans="1:8" x14ac:dyDescent="0.3">
      <c r="A22" s="70" t="s">
        <v>69</v>
      </c>
      <c r="B22" s="70" t="s">
        <v>139</v>
      </c>
      <c r="C22" s="62"/>
      <c r="D22" s="82"/>
      <c r="E22" s="90" t="s">
        <v>102</v>
      </c>
      <c r="F22" s="90" t="s">
        <v>102</v>
      </c>
      <c r="G22" s="90" t="s">
        <v>102</v>
      </c>
      <c r="H22" s="89">
        <v>17</v>
      </c>
    </row>
    <row r="23" spans="1:8" x14ac:dyDescent="0.3">
      <c r="A23" s="70" t="s">
        <v>70</v>
      </c>
      <c r="B23" s="70" t="s">
        <v>139</v>
      </c>
      <c r="C23" s="62"/>
      <c r="D23" s="82"/>
      <c r="E23" s="90" t="s">
        <v>102</v>
      </c>
      <c r="F23" s="90" t="s">
        <v>102</v>
      </c>
      <c r="G23" s="90" t="s">
        <v>102</v>
      </c>
      <c r="H23" s="91" t="s">
        <v>102</v>
      </c>
    </row>
    <row r="24" spans="1:8" x14ac:dyDescent="0.3">
      <c r="A24" s="81" t="s">
        <v>71</v>
      </c>
      <c r="B24" s="81" t="s">
        <v>140</v>
      </c>
      <c r="C24" s="62"/>
      <c r="D24" s="82"/>
      <c r="E24" s="3">
        <v>804</v>
      </c>
      <c r="F24" s="3">
        <v>762</v>
      </c>
      <c r="G24" s="3">
        <v>755</v>
      </c>
      <c r="H24" s="89">
        <v>775</v>
      </c>
    </row>
    <row r="25" spans="1:8" x14ac:dyDescent="0.3">
      <c r="A25" s="81" t="s">
        <v>72</v>
      </c>
      <c r="B25" s="81" t="s">
        <v>141</v>
      </c>
      <c r="C25" s="62"/>
      <c r="D25" s="82"/>
      <c r="E25" s="3">
        <v>2083</v>
      </c>
      <c r="F25" s="3">
        <v>1889</v>
      </c>
      <c r="G25" s="3">
        <v>2097</v>
      </c>
      <c r="H25" s="89">
        <v>2021</v>
      </c>
    </row>
    <row r="26" spans="1:8" x14ac:dyDescent="0.3">
      <c r="A26" s="81" t="s">
        <v>73</v>
      </c>
      <c r="B26" s="81" t="s">
        <v>142</v>
      </c>
      <c r="C26" s="62"/>
      <c r="D26" s="82"/>
      <c r="E26" s="3">
        <v>1097</v>
      </c>
      <c r="F26" s="3">
        <v>1086</v>
      </c>
      <c r="G26" s="3">
        <v>1010</v>
      </c>
      <c r="H26" s="89">
        <v>1114</v>
      </c>
    </row>
    <row r="27" spans="1:8" x14ac:dyDescent="0.3">
      <c r="A27" s="81" t="s">
        <v>74</v>
      </c>
      <c r="B27" s="81" t="s">
        <v>143</v>
      </c>
      <c r="C27" s="62"/>
      <c r="D27" s="82"/>
      <c r="E27" s="3">
        <v>6092</v>
      </c>
      <c r="F27" s="3">
        <v>5613</v>
      </c>
      <c r="G27" s="3">
        <v>6449</v>
      </c>
      <c r="H27" s="89">
        <v>5284</v>
      </c>
    </row>
    <row r="28" spans="1:8" x14ac:dyDescent="0.3">
      <c r="A28" s="81" t="s">
        <v>75</v>
      </c>
      <c r="B28" s="81" t="s">
        <v>65</v>
      </c>
      <c r="C28" s="62"/>
      <c r="D28" s="82"/>
      <c r="E28" s="3">
        <v>13.2</v>
      </c>
      <c r="F28" s="3">
        <v>11.3</v>
      </c>
      <c r="G28" s="3">
        <v>14.9</v>
      </c>
      <c r="H28" s="89">
        <v>11.5</v>
      </c>
    </row>
    <row r="29" spans="1:8" x14ac:dyDescent="0.3">
      <c r="A29" s="83" t="s">
        <v>64</v>
      </c>
      <c r="B29" s="83"/>
      <c r="C29" s="66"/>
      <c r="D29" s="84"/>
      <c r="E29" s="92">
        <v>3</v>
      </c>
      <c r="F29" s="92">
        <v>4</v>
      </c>
      <c r="G29" s="92">
        <v>5</v>
      </c>
      <c r="H29" s="93">
        <v>3</v>
      </c>
    </row>
    <row r="30" spans="1:8" x14ac:dyDescent="0.3">
      <c r="A30" s="124" t="s">
        <v>83</v>
      </c>
      <c r="B30" s="122"/>
      <c r="C30" s="122"/>
      <c r="D30" s="122"/>
      <c r="E30" s="122"/>
      <c r="F30" s="122"/>
      <c r="G30" s="122"/>
      <c r="H30" s="123"/>
    </row>
    <row r="31" spans="1:8" x14ac:dyDescent="0.3">
      <c r="A31" s="69" t="s">
        <v>20</v>
      </c>
      <c r="B31" s="69" t="s">
        <v>144</v>
      </c>
      <c r="C31" s="56">
        <v>20</v>
      </c>
      <c r="D31" s="80">
        <v>20</v>
      </c>
      <c r="E31" s="87">
        <v>4.58</v>
      </c>
      <c r="F31" s="87">
        <v>3.71</v>
      </c>
      <c r="G31" s="87">
        <v>4.13</v>
      </c>
      <c r="H31" s="88">
        <v>4.37</v>
      </c>
    </row>
    <row r="32" spans="1:8" x14ac:dyDescent="0.3">
      <c r="A32" s="70" t="s">
        <v>21</v>
      </c>
      <c r="B32" s="70" t="s">
        <v>144</v>
      </c>
      <c r="C32" s="62">
        <v>1.5</v>
      </c>
      <c r="D32" s="82">
        <v>1.5</v>
      </c>
      <c r="E32" s="90">
        <v>0.71</v>
      </c>
      <c r="F32" s="90">
        <v>0.77</v>
      </c>
      <c r="G32" s="90">
        <v>0.74</v>
      </c>
      <c r="H32" s="91">
        <v>0.78</v>
      </c>
    </row>
    <row r="33" spans="1:8" x14ac:dyDescent="0.3">
      <c r="A33" s="70" t="s">
        <v>22</v>
      </c>
      <c r="B33" s="70" t="s">
        <v>144</v>
      </c>
      <c r="C33" s="62">
        <v>100</v>
      </c>
      <c r="D33" s="82">
        <v>100</v>
      </c>
      <c r="E33" s="90" t="s">
        <v>100</v>
      </c>
      <c r="F33" s="90" t="s">
        <v>100</v>
      </c>
      <c r="G33" s="90" t="s">
        <v>100</v>
      </c>
      <c r="H33" s="91" t="s">
        <v>100</v>
      </c>
    </row>
    <row r="34" spans="1:8" x14ac:dyDescent="0.3">
      <c r="A34" s="70" t="s">
        <v>23</v>
      </c>
      <c r="B34" s="70" t="s">
        <v>144</v>
      </c>
      <c r="C34" s="85"/>
      <c r="D34" s="134"/>
      <c r="E34" s="90" t="s">
        <v>98</v>
      </c>
      <c r="F34" s="90" t="s">
        <v>98</v>
      </c>
      <c r="G34" s="90" t="s">
        <v>98</v>
      </c>
      <c r="H34" s="91" t="s">
        <v>99</v>
      </c>
    </row>
    <row r="35" spans="1:8" x14ac:dyDescent="0.3">
      <c r="A35" s="70" t="s">
        <v>24</v>
      </c>
      <c r="B35" s="70" t="s">
        <v>144</v>
      </c>
      <c r="C35" s="62">
        <v>100</v>
      </c>
      <c r="D35" s="82">
        <v>100</v>
      </c>
      <c r="E35" s="90">
        <v>36.44</v>
      </c>
      <c r="F35" s="90">
        <v>35.6</v>
      </c>
      <c r="G35" s="90">
        <v>32.11</v>
      </c>
      <c r="H35" s="91">
        <v>28.76</v>
      </c>
    </row>
    <row r="36" spans="1:8" x14ac:dyDescent="0.3">
      <c r="A36" s="70" t="s">
        <v>25</v>
      </c>
      <c r="B36" s="70" t="s">
        <v>144</v>
      </c>
      <c r="C36" s="62">
        <v>1</v>
      </c>
      <c r="D36" s="82">
        <v>1</v>
      </c>
      <c r="E36" s="90">
        <v>0.11139926230896456</v>
      </c>
      <c r="F36" s="90">
        <v>0.10621954624536302</v>
      </c>
      <c r="G36" s="90">
        <v>0.1500051588119036</v>
      </c>
      <c r="H36" s="91">
        <v>0.12142719271603111</v>
      </c>
    </row>
    <row r="37" spans="1:8" x14ac:dyDescent="0.3">
      <c r="A37" s="70" t="s">
        <v>26</v>
      </c>
      <c r="B37" s="70" t="s">
        <v>144</v>
      </c>
      <c r="C37" s="62">
        <v>50</v>
      </c>
      <c r="D37" s="82">
        <v>50</v>
      </c>
      <c r="E37" s="90">
        <v>11.42</v>
      </c>
      <c r="F37" s="90">
        <v>22.36</v>
      </c>
      <c r="G37" s="90">
        <v>12.36</v>
      </c>
      <c r="H37" s="91">
        <v>11.22</v>
      </c>
    </row>
    <row r="38" spans="1:8" x14ac:dyDescent="0.3">
      <c r="A38" s="70" t="s">
        <v>27</v>
      </c>
      <c r="B38" s="70" t="s">
        <v>144</v>
      </c>
      <c r="C38" s="62">
        <v>100</v>
      </c>
      <c r="D38" s="82">
        <v>100</v>
      </c>
      <c r="E38" s="90">
        <v>67.41</v>
      </c>
      <c r="F38" s="90">
        <v>41.03</v>
      </c>
      <c r="G38" s="90">
        <v>36.659999999999997</v>
      </c>
      <c r="H38" s="91">
        <v>48.78</v>
      </c>
    </row>
    <row r="39" spans="1:8" x14ac:dyDescent="0.3">
      <c r="A39" s="65" t="s">
        <v>28</v>
      </c>
      <c r="B39" s="65" t="s">
        <v>144</v>
      </c>
      <c r="C39" s="66">
        <v>400</v>
      </c>
      <c r="D39" s="84">
        <v>400</v>
      </c>
      <c r="E39" s="94">
        <v>203.97</v>
      </c>
      <c r="F39" s="94">
        <v>204.11</v>
      </c>
      <c r="G39" s="94">
        <v>184.47</v>
      </c>
      <c r="H39" s="95">
        <v>189.89</v>
      </c>
    </row>
    <row r="40" spans="1:8" x14ac:dyDescent="0.3">
      <c r="A40" s="121" t="s">
        <v>145</v>
      </c>
      <c r="B40" s="122"/>
      <c r="C40" s="122"/>
      <c r="D40" s="122"/>
      <c r="E40" s="122"/>
      <c r="F40" s="122"/>
      <c r="G40" s="122"/>
      <c r="H40" s="123"/>
    </row>
    <row r="41" spans="1:8" x14ac:dyDescent="0.3">
      <c r="A41" s="70" t="s">
        <v>50</v>
      </c>
      <c r="B41" s="70" t="s">
        <v>65</v>
      </c>
      <c r="C41" s="86"/>
      <c r="D41" s="57"/>
      <c r="E41" s="58" t="s">
        <v>51</v>
      </c>
      <c r="F41" s="58" t="s">
        <v>51</v>
      </c>
      <c r="G41" s="58" t="s">
        <v>51</v>
      </c>
      <c r="H41" s="59" t="s">
        <v>51</v>
      </c>
    </row>
    <row r="42" spans="1:8" x14ac:dyDescent="0.3">
      <c r="A42" s="70" t="s">
        <v>88</v>
      </c>
      <c r="B42" s="70" t="s">
        <v>144</v>
      </c>
      <c r="C42" s="62" t="s">
        <v>146</v>
      </c>
      <c r="D42" s="82" t="s">
        <v>146</v>
      </c>
      <c r="E42" s="90">
        <v>3.0539051705746698</v>
      </c>
      <c r="F42" s="90">
        <v>4.1744630446354636</v>
      </c>
      <c r="G42" s="90">
        <v>3.336528165814963</v>
      </c>
      <c r="H42" s="91">
        <v>5.3062016904277947</v>
      </c>
    </row>
    <row r="43" spans="1:8" x14ac:dyDescent="0.3">
      <c r="A43" s="70" t="s">
        <v>89</v>
      </c>
      <c r="B43" s="70" t="s">
        <v>144</v>
      </c>
      <c r="C43" s="62" t="s">
        <v>147</v>
      </c>
      <c r="D43" s="82" t="s">
        <v>147</v>
      </c>
      <c r="E43" s="90">
        <v>15.007762552538381</v>
      </c>
      <c r="F43" s="90">
        <v>18.486907769099904</v>
      </c>
      <c r="G43" s="90" t="s">
        <v>49</v>
      </c>
      <c r="H43" s="91">
        <v>20.214101677820175</v>
      </c>
    </row>
    <row r="44" spans="1:8" x14ac:dyDescent="0.3">
      <c r="A44" s="70" t="s">
        <v>90</v>
      </c>
      <c r="B44" s="70" t="s">
        <v>144</v>
      </c>
      <c r="C44" s="62" t="s">
        <v>147</v>
      </c>
      <c r="D44" s="82" t="s">
        <v>147</v>
      </c>
      <c r="E44" s="90">
        <v>56.191855138573942</v>
      </c>
      <c r="F44" s="90">
        <v>69.971951986270639</v>
      </c>
      <c r="G44" s="90">
        <v>32.136034439165172</v>
      </c>
      <c r="H44" s="91">
        <v>72.265413498207096</v>
      </c>
    </row>
    <row r="45" spans="1:8" ht="15" customHeight="1" x14ac:dyDescent="0.3">
      <c r="A45" s="70" t="s">
        <v>91</v>
      </c>
      <c r="B45" s="70" t="s">
        <v>144</v>
      </c>
      <c r="C45" s="62" t="s">
        <v>147</v>
      </c>
      <c r="D45" s="82" t="s">
        <v>147</v>
      </c>
      <c r="E45" s="90">
        <v>289.59746460392375</v>
      </c>
      <c r="F45" s="90">
        <v>307.31999366697261</v>
      </c>
      <c r="G45" s="90">
        <v>128.45633438387611</v>
      </c>
      <c r="H45" s="91">
        <v>290.32503534769216</v>
      </c>
    </row>
    <row r="46" spans="1:8" x14ac:dyDescent="0.3">
      <c r="A46" s="70" t="s">
        <v>92</v>
      </c>
      <c r="B46" s="70" t="s">
        <v>144</v>
      </c>
      <c r="C46" s="135"/>
      <c r="D46" s="136"/>
      <c r="E46" s="90">
        <v>42.492909087710416</v>
      </c>
      <c r="F46" s="90">
        <v>44.726389763951389</v>
      </c>
      <c r="G46" s="90">
        <v>21.687433077797262</v>
      </c>
      <c r="H46" s="91">
        <v>40.301865220153957</v>
      </c>
    </row>
    <row r="47" spans="1:8" x14ac:dyDescent="0.3">
      <c r="A47" s="65" t="s">
        <v>148</v>
      </c>
      <c r="B47" s="65" t="s">
        <v>144</v>
      </c>
      <c r="C47" s="66">
        <v>500</v>
      </c>
      <c r="D47" s="84">
        <v>500</v>
      </c>
      <c r="E47" s="94">
        <f>SUM(E42:E46)</f>
        <v>406.34389655332114</v>
      </c>
      <c r="F47" s="94">
        <f t="shared" ref="F47:H47" si="0">SUM(F42:F46)</f>
        <v>444.67970623092998</v>
      </c>
      <c r="G47" s="94">
        <f t="shared" si="0"/>
        <v>185.61633006665352</v>
      </c>
      <c r="H47" s="95">
        <f t="shared" si="0"/>
        <v>428.41261743430118</v>
      </c>
    </row>
    <row r="48" spans="1:8" x14ac:dyDescent="0.3">
      <c r="A48" s="121" t="s">
        <v>82</v>
      </c>
      <c r="B48" s="122"/>
      <c r="C48" s="122"/>
      <c r="D48" s="122"/>
      <c r="E48" s="122"/>
      <c r="F48" s="122"/>
      <c r="G48" s="122"/>
      <c r="H48" s="123"/>
    </row>
    <row r="49" spans="1:8" x14ac:dyDescent="0.3">
      <c r="A49" s="69" t="s">
        <v>29</v>
      </c>
      <c r="B49" s="69" t="s">
        <v>144</v>
      </c>
      <c r="C49" s="56"/>
      <c r="D49" s="80"/>
      <c r="E49" s="87">
        <v>1.5452621104289774E-2</v>
      </c>
      <c r="F49" s="87" t="s">
        <v>30</v>
      </c>
      <c r="G49" s="87" t="s">
        <v>31</v>
      </c>
      <c r="H49" s="88">
        <v>2.2059167179154286E-2</v>
      </c>
    </row>
    <row r="50" spans="1:8" x14ac:dyDescent="0.3">
      <c r="A50" s="70" t="s">
        <v>93</v>
      </c>
      <c r="B50" s="70" t="s">
        <v>144</v>
      </c>
      <c r="C50" s="62"/>
      <c r="D50" s="82"/>
      <c r="E50" s="90" t="s">
        <v>32</v>
      </c>
      <c r="F50" s="90" t="s">
        <v>33</v>
      </c>
      <c r="G50" s="90" t="s">
        <v>34</v>
      </c>
      <c r="H50" s="91" t="s">
        <v>35</v>
      </c>
    </row>
    <row r="51" spans="1:8" x14ac:dyDescent="0.3">
      <c r="A51" s="70" t="s">
        <v>94</v>
      </c>
      <c r="B51" s="70" t="s">
        <v>144</v>
      </c>
      <c r="C51" s="62"/>
      <c r="D51" s="82"/>
      <c r="E51" s="90">
        <v>8.6122951159985278E-2</v>
      </c>
      <c r="F51" s="90">
        <v>5.3462562548655661E-2</v>
      </c>
      <c r="G51" s="90">
        <v>3.9366462266084874E-2</v>
      </c>
      <c r="H51" s="91" t="s">
        <v>36</v>
      </c>
    </row>
    <row r="52" spans="1:8" x14ac:dyDescent="0.3">
      <c r="A52" s="70" t="s">
        <v>37</v>
      </c>
      <c r="B52" s="70" t="s">
        <v>144</v>
      </c>
      <c r="C52" s="62"/>
      <c r="D52" s="82"/>
      <c r="E52" s="90">
        <v>9.4358840864621388E-2</v>
      </c>
      <c r="F52" s="90">
        <v>6.6719591130061123E-2</v>
      </c>
      <c r="G52" s="90">
        <v>5.2242643579660901E-2</v>
      </c>
      <c r="H52" s="91" t="s">
        <v>101</v>
      </c>
    </row>
    <row r="53" spans="1:8" x14ac:dyDescent="0.3">
      <c r="A53" s="70" t="s">
        <v>38</v>
      </c>
      <c r="B53" s="70" t="s">
        <v>144</v>
      </c>
      <c r="C53" s="62"/>
      <c r="D53" s="82"/>
      <c r="E53" s="90">
        <v>0.89235797688917795</v>
      </c>
      <c r="F53" s="90">
        <v>0.69398259607655244</v>
      </c>
      <c r="G53" s="90">
        <v>0.58619272674970491</v>
      </c>
      <c r="H53" s="91">
        <v>0.13457043851292011</v>
      </c>
    </row>
    <row r="54" spans="1:8" x14ac:dyDescent="0.3">
      <c r="A54" s="70" t="s">
        <v>39</v>
      </c>
      <c r="B54" s="70" t="s">
        <v>144</v>
      </c>
      <c r="C54" s="62"/>
      <c r="D54" s="82"/>
      <c r="E54" s="90">
        <v>7.1216311535836782E-2</v>
      </c>
      <c r="F54" s="90">
        <v>4.917741958780493E-2</v>
      </c>
      <c r="G54" s="90">
        <v>5.0538295184160802E-2</v>
      </c>
      <c r="H54" s="91">
        <v>1.4647630427447567E-2</v>
      </c>
    </row>
    <row r="55" spans="1:8" x14ac:dyDescent="0.3">
      <c r="A55" s="70" t="s">
        <v>40</v>
      </c>
      <c r="B55" s="70" t="s">
        <v>144</v>
      </c>
      <c r="C55" s="62"/>
      <c r="D55" s="82"/>
      <c r="E55" s="90">
        <v>1.0429033095321809</v>
      </c>
      <c r="F55" s="90">
        <v>0.90088969761406978</v>
      </c>
      <c r="G55" s="90">
        <v>0.7993672339147101</v>
      </c>
      <c r="H55" s="91">
        <v>0.36192506759980653</v>
      </c>
    </row>
    <row r="56" spans="1:8" x14ac:dyDescent="0.3">
      <c r="A56" s="70" t="s">
        <v>41</v>
      </c>
      <c r="B56" s="70" t="s">
        <v>144</v>
      </c>
      <c r="C56" s="62"/>
      <c r="D56" s="82"/>
      <c r="E56" s="90">
        <v>0.61864520165909331</v>
      </c>
      <c r="F56" s="90">
        <v>0.58937291349475529</v>
      </c>
      <c r="G56" s="90">
        <v>0.528098740070571</v>
      </c>
      <c r="H56" s="91">
        <v>0.2013731893104741</v>
      </c>
    </row>
    <row r="57" spans="1:8" x14ac:dyDescent="0.3">
      <c r="A57" s="70" t="s">
        <v>42</v>
      </c>
      <c r="B57" s="70" t="s">
        <v>144</v>
      </c>
      <c r="C57" s="62"/>
      <c r="D57" s="82"/>
      <c r="E57" s="90">
        <v>0.20597238503536416</v>
      </c>
      <c r="F57" s="90">
        <v>0.25654167570147618</v>
      </c>
      <c r="G57" s="90">
        <v>0.2076597317516517</v>
      </c>
      <c r="H57" s="91">
        <v>0.16518245564541009</v>
      </c>
    </row>
    <row r="58" spans="1:8" x14ac:dyDescent="0.3">
      <c r="A58" s="70" t="s">
        <v>43</v>
      </c>
      <c r="B58" s="70" t="s">
        <v>144</v>
      </c>
      <c r="C58" s="62"/>
      <c r="D58" s="82"/>
      <c r="E58" s="90">
        <v>0.35086834360012692</v>
      </c>
      <c r="F58" s="90">
        <v>0.39761927515124557</v>
      </c>
      <c r="G58" s="90">
        <v>0.34637306688489389</v>
      </c>
      <c r="H58" s="91">
        <v>0.29688794605612173</v>
      </c>
    </row>
    <row r="59" spans="1:8" x14ac:dyDescent="0.3">
      <c r="A59" s="70" t="s">
        <v>44</v>
      </c>
      <c r="B59" s="70" t="s">
        <v>144</v>
      </c>
      <c r="C59" s="62"/>
      <c r="D59" s="82"/>
      <c r="E59" s="90">
        <v>0.38384551278798068</v>
      </c>
      <c r="F59" s="90">
        <v>0.47410562563675701</v>
      </c>
      <c r="G59" s="90">
        <v>0.45442331440377126</v>
      </c>
      <c r="H59" s="91">
        <v>0.40431230139472857</v>
      </c>
    </row>
    <row r="60" spans="1:8" x14ac:dyDescent="0.3">
      <c r="A60" s="70" t="s">
        <v>45</v>
      </c>
      <c r="B60" s="70" t="s">
        <v>144</v>
      </c>
      <c r="C60" s="62"/>
      <c r="D60" s="82"/>
      <c r="E60" s="90">
        <v>0.16925813285297833</v>
      </c>
      <c r="F60" s="90">
        <v>0.2000134527302139</v>
      </c>
      <c r="G60" s="90">
        <v>0.19351376659820624</v>
      </c>
      <c r="H60" s="91">
        <v>0.16324884897838213</v>
      </c>
    </row>
    <row r="61" spans="1:8" x14ac:dyDescent="0.3">
      <c r="A61" s="70" t="s">
        <v>46</v>
      </c>
      <c r="B61" s="70" t="s">
        <v>144</v>
      </c>
      <c r="C61" s="62"/>
      <c r="D61" s="82"/>
      <c r="E61" s="90">
        <v>0.21976051805701335</v>
      </c>
      <c r="F61" s="90">
        <v>0.28604631094590954</v>
      </c>
      <c r="G61" s="90">
        <v>0.27350426490193319</v>
      </c>
      <c r="H61" s="91">
        <v>0.22515599139020784</v>
      </c>
    </row>
    <row r="62" spans="1:8" x14ac:dyDescent="0.3">
      <c r="A62" s="70" t="s">
        <v>95</v>
      </c>
      <c r="B62" s="70" t="s">
        <v>144</v>
      </c>
      <c r="C62" s="62"/>
      <c r="D62" s="82"/>
      <c r="E62" s="90">
        <v>5.1204449178217794E-2</v>
      </c>
      <c r="F62" s="90">
        <v>6.5068347287235775E-2</v>
      </c>
      <c r="G62" s="90">
        <v>6.2388261378085487E-2</v>
      </c>
      <c r="H62" s="91">
        <v>5.0051809855395459E-2</v>
      </c>
    </row>
    <row r="63" spans="1:8" x14ac:dyDescent="0.3">
      <c r="A63" s="70" t="s">
        <v>47</v>
      </c>
      <c r="B63" s="70" t="s">
        <v>144</v>
      </c>
      <c r="C63" s="62"/>
      <c r="D63" s="82"/>
      <c r="E63" s="90">
        <v>0.25459186819085827</v>
      </c>
      <c r="F63" s="90">
        <v>0.32273826383133458</v>
      </c>
      <c r="G63" s="90">
        <v>0.34136630623085235</v>
      </c>
      <c r="H63" s="91">
        <v>0.28631376789777513</v>
      </c>
    </row>
    <row r="64" spans="1:8" x14ac:dyDescent="0.3">
      <c r="A64" s="70" t="s">
        <v>48</v>
      </c>
      <c r="B64" s="70" t="s">
        <v>144</v>
      </c>
      <c r="C64" s="62"/>
      <c r="D64" s="82"/>
      <c r="E64" s="90">
        <v>0.19271726224242572</v>
      </c>
      <c r="F64" s="90">
        <v>0.27831782522221893</v>
      </c>
      <c r="G64" s="90">
        <v>0.27237752232866458</v>
      </c>
      <c r="H64" s="91">
        <v>0.22631596874885446</v>
      </c>
    </row>
    <row r="65" spans="1:8" x14ac:dyDescent="0.3">
      <c r="A65" s="65" t="s">
        <v>96</v>
      </c>
      <c r="B65" s="65" t="s">
        <v>144</v>
      </c>
      <c r="C65" s="66">
        <v>5</v>
      </c>
      <c r="D65" s="84">
        <v>5</v>
      </c>
      <c r="E65" s="96" t="s">
        <v>154</v>
      </c>
      <c r="F65" s="96" t="s">
        <v>155</v>
      </c>
      <c r="G65" s="96" t="s">
        <v>156</v>
      </c>
      <c r="H65" s="97" t="s">
        <v>157</v>
      </c>
    </row>
    <row r="66" spans="1:8" x14ac:dyDescent="0.3">
      <c r="A66" s="121" t="s">
        <v>81</v>
      </c>
      <c r="B66" s="122"/>
      <c r="C66" s="122"/>
      <c r="D66" s="122"/>
      <c r="E66" s="122"/>
      <c r="F66" s="122"/>
      <c r="G66" s="122"/>
      <c r="H66" s="123"/>
    </row>
    <row r="67" spans="1:8" x14ac:dyDescent="0.3">
      <c r="A67" s="69" t="s">
        <v>52</v>
      </c>
      <c r="B67" s="69" t="s">
        <v>144</v>
      </c>
      <c r="C67" s="56"/>
      <c r="D67" s="80"/>
      <c r="E67" s="58" t="s">
        <v>53</v>
      </c>
      <c r="F67" s="58" t="s">
        <v>54</v>
      </c>
      <c r="G67" s="58" t="s">
        <v>53</v>
      </c>
      <c r="H67" s="59" t="s">
        <v>54</v>
      </c>
    </row>
    <row r="68" spans="1:8" x14ac:dyDescent="0.3">
      <c r="A68" s="70" t="s">
        <v>55</v>
      </c>
      <c r="B68" s="70" t="s">
        <v>144</v>
      </c>
      <c r="C68" s="62"/>
      <c r="D68" s="82"/>
      <c r="E68" s="63" t="s">
        <v>53</v>
      </c>
      <c r="F68" s="63" t="s">
        <v>54</v>
      </c>
      <c r="G68" s="63" t="s">
        <v>53</v>
      </c>
      <c r="H68" s="64" t="s">
        <v>54</v>
      </c>
    </row>
    <row r="69" spans="1:8" x14ac:dyDescent="0.3">
      <c r="A69" s="70" t="s">
        <v>56</v>
      </c>
      <c r="B69" s="70" t="s">
        <v>144</v>
      </c>
      <c r="C69" s="62"/>
      <c r="D69" s="82"/>
      <c r="E69" s="63" t="s">
        <v>53</v>
      </c>
      <c r="F69" s="63" t="s">
        <v>54</v>
      </c>
      <c r="G69" s="63" t="s">
        <v>53</v>
      </c>
      <c r="H69" s="64" t="s">
        <v>54</v>
      </c>
    </row>
    <row r="70" spans="1:8" x14ac:dyDescent="0.3">
      <c r="A70" s="70" t="s">
        <v>57</v>
      </c>
      <c r="B70" s="70" t="s">
        <v>144</v>
      </c>
      <c r="C70" s="62"/>
      <c r="D70" s="82"/>
      <c r="E70" s="63" t="s">
        <v>53</v>
      </c>
      <c r="F70" s="63" t="s">
        <v>54</v>
      </c>
      <c r="G70" s="63" t="s">
        <v>53</v>
      </c>
      <c r="H70" s="64" t="s">
        <v>54</v>
      </c>
    </row>
    <row r="71" spans="1:8" x14ac:dyDescent="0.3">
      <c r="A71" s="70" t="s">
        <v>58</v>
      </c>
      <c r="B71" s="70" t="s">
        <v>144</v>
      </c>
      <c r="C71" s="62"/>
      <c r="D71" s="82"/>
      <c r="E71" s="63" t="s">
        <v>53</v>
      </c>
      <c r="F71" s="63" t="s">
        <v>54</v>
      </c>
      <c r="G71" s="63" t="s">
        <v>53</v>
      </c>
      <c r="H71" s="64" t="s">
        <v>54</v>
      </c>
    </row>
    <row r="72" spans="1:8" x14ac:dyDescent="0.3">
      <c r="A72" s="70" t="s">
        <v>59</v>
      </c>
      <c r="B72" s="70" t="s">
        <v>144</v>
      </c>
      <c r="C72" s="62"/>
      <c r="D72" s="82"/>
      <c r="E72" s="63" t="s">
        <v>53</v>
      </c>
      <c r="F72" s="63" t="s">
        <v>54</v>
      </c>
      <c r="G72" s="63" t="s">
        <v>53</v>
      </c>
      <c r="H72" s="64" t="s">
        <v>54</v>
      </c>
    </row>
    <row r="73" spans="1:8" x14ac:dyDescent="0.3">
      <c r="A73" s="70" t="s">
        <v>60</v>
      </c>
      <c r="B73" s="70" t="s">
        <v>144</v>
      </c>
      <c r="C73" s="62"/>
      <c r="D73" s="82"/>
      <c r="E73" s="63" t="s">
        <v>53</v>
      </c>
      <c r="F73" s="63" t="s">
        <v>54</v>
      </c>
      <c r="G73" s="63" t="s">
        <v>53</v>
      </c>
      <c r="H73" s="64" t="s">
        <v>54</v>
      </c>
    </row>
    <row r="74" spans="1:8" x14ac:dyDescent="0.3">
      <c r="A74" s="65" t="s">
        <v>97</v>
      </c>
      <c r="B74" s="65" t="s">
        <v>144</v>
      </c>
      <c r="C74" s="66">
        <v>0.15</v>
      </c>
      <c r="D74" s="84">
        <v>0.15</v>
      </c>
      <c r="E74" s="67" t="s">
        <v>159</v>
      </c>
      <c r="F74" s="67" t="s">
        <v>158</v>
      </c>
      <c r="G74" s="67" t="s">
        <v>159</v>
      </c>
      <c r="H74" s="68" t="s">
        <v>158</v>
      </c>
    </row>
  </sheetData>
  <mergeCells count="8">
    <mergeCell ref="A40:H40"/>
    <mergeCell ref="A48:H48"/>
    <mergeCell ref="A66:H66"/>
    <mergeCell ref="A4:H4"/>
    <mergeCell ref="A8:H8"/>
    <mergeCell ref="A12:H12"/>
    <mergeCell ref="A16:H16"/>
    <mergeCell ref="A30:H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4"/>
  <sheetViews>
    <sheetView workbookViewId="0">
      <selection activeCell="I4" sqref="I4"/>
    </sheetView>
  </sheetViews>
  <sheetFormatPr baseColWidth="10" defaultRowHeight="14.4" x14ac:dyDescent="0.3"/>
  <cols>
    <col min="2" max="2" width="20.109375" customWidth="1"/>
    <col min="5" max="5" width="21.6640625" customWidth="1"/>
    <col min="6" max="6" width="16.88671875" customWidth="1"/>
    <col min="7" max="7" width="19.88671875" customWidth="1"/>
    <col min="8" max="8" width="20.6640625" customWidth="1"/>
    <col min="10" max="10" width="20.5546875" customWidth="1"/>
    <col min="11" max="11" width="21" customWidth="1"/>
    <col min="12" max="12" width="27.5546875" customWidth="1"/>
    <col min="14" max="14" width="33.33203125" customWidth="1"/>
  </cols>
  <sheetData>
    <row r="1" spans="1:14" x14ac:dyDescent="0.3">
      <c r="A1" s="1" t="s">
        <v>110</v>
      </c>
    </row>
    <row r="3" spans="1:14" x14ac:dyDescent="0.3">
      <c r="A3" s="1" t="s">
        <v>118</v>
      </c>
    </row>
    <row r="5" spans="1:14" x14ac:dyDescent="0.3">
      <c r="A5" s="1" t="s">
        <v>112</v>
      </c>
    </row>
    <row r="6" spans="1:14" ht="15" thickBot="1" x14ac:dyDescent="0.35">
      <c r="A6" s="1"/>
    </row>
    <row r="7" spans="1:14" ht="15" thickBot="1" x14ac:dyDescent="0.35">
      <c r="A7" s="25" t="s">
        <v>103</v>
      </c>
      <c r="B7" s="25" t="s">
        <v>104</v>
      </c>
      <c r="C7" s="25" t="s">
        <v>105</v>
      </c>
      <c r="D7" s="26"/>
      <c r="E7" s="27" t="s">
        <v>106</v>
      </c>
      <c r="F7" s="27" t="s">
        <v>107</v>
      </c>
      <c r="G7" s="27" t="s">
        <v>108</v>
      </c>
      <c r="H7" s="27" t="s">
        <v>109</v>
      </c>
      <c r="J7" s="44" t="s">
        <v>106</v>
      </c>
      <c r="K7" s="18" t="s">
        <v>115</v>
      </c>
      <c r="L7" s="45" t="s">
        <v>116</v>
      </c>
      <c r="N7" s="18" t="s">
        <v>119</v>
      </c>
    </row>
    <row r="8" spans="1:14" ht="15" thickBot="1" x14ac:dyDescent="0.35">
      <c r="A8" s="33"/>
      <c r="B8" s="40"/>
      <c r="C8" s="40"/>
      <c r="D8" s="29"/>
      <c r="E8" s="33">
        <v>0</v>
      </c>
      <c r="F8" s="40"/>
      <c r="G8" s="40"/>
      <c r="H8" s="40"/>
      <c r="J8" s="46">
        <v>0</v>
      </c>
      <c r="K8" s="27">
        <v>50</v>
      </c>
      <c r="L8" s="47">
        <f>J8/K8*1000</f>
        <v>0</v>
      </c>
      <c r="N8" s="48">
        <f>AVERAGE(L8, L13, L18)</f>
        <v>0</v>
      </c>
    </row>
    <row r="10" spans="1:14" x14ac:dyDescent="0.3">
      <c r="A10" s="1" t="s">
        <v>113</v>
      </c>
    </row>
    <row r="11" spans="1:14" ht="15" thickBot="1" x14ac:dyDescent="0.35"/>
    <row r="12" spans="1:14" ht="15" thickBot="1" x14ac:dyDescent="0.35">
      <c r="A12" s="25" t="s">
        <v>103</v>
      </c>
      <c r="B12" s="25" t="s">
        <v>104</v>
      </c>
      <c r="C12" s="25" t="s">
        <v>105</v>
      </c>
      <c r="D12" s="26"/>
      <c r="E12" s="27" t="s">
        <v>106</v>
      </c>
      <c r="F12" s="27" t="s">
        <v>107</v>
      </c>
      <c r="G12" s="27" t="s">
        <v>108</v>
      </c>
      <c r="H12" s="27" t="s">
        <v>109</v>
      </c>
      <c r="J12" s="44" t="s">
        <v>106</v>
      </c>
      <c r="K12" s="18" t="s">
        <v>115</v>
      </c>
      <c r="L12" s="45" t="s">
        <v>116</v>
      </c>
    </row>
    <row r="13" spans="1:14" ht="15" thickBot="1" x14ac:dyDescent="0.35">
      <c r="A13" s="33"/>
      <c r="B13" s="40"/>
      <c r="C13" s="40"/>
      <c r="D13" s="29"/>
      <c r="E13" s="33">
        <v>0</v>
      </c>
      <c r="F13" s="40"/>
      <c r="G13" s="40"/>
      <c r="H13" s="40"/>
      <c r="J13" s="46">
        <v>0</v>
      </c>
      <c r="K13" s="27">
        <v>50</v>
      </c>
      <c r="L13" s="47">
        <f>J13/K13*1000</f>
        <v>0</v>
      </c>
    </row>
    <row r="15" spans="1:14" x14ac:dyDescent="0.3">
      <c r="A15" s="1" t="s">
        <v>117</v>
      </c>
    </row>
    <row r="16" spans="1:14" ht="15" thickBot="1" x14ac:dyDescent="0.35"/>
    <row r="17" spans="1:14" ht="15" thickBot="1" x14ac:dyDescent="0.35">
      <c r="A17" s="25" t="s">
        <v>103</v>
      </c>
      <c r="B17" s="25" t="s">
        <v>104</v>
      </c>
      <c r="C17" s="25" t="s">
        <v>105</v>
      </c>
      <c r="D17" s="26"/>
      <c r="E17" s="27" t="s">
        <v>106</v>
      </c>
      <c r="F17" s="27" t="s">
        <v>107</v>
      </c>
      <c r="G17" s="27" t="s">
        <v>108</v>
      </c>
      <c r="H17" s="27" t="s">
        <v>109</v>
      </c>
      <c r="J17" s="44" t="s">
        <v>106</v>
      </c>
      <c r="K17" s="18" t="s">
        <v>115</v>
      </c>
      <c r="L17" s="45" t="s">
        <v>116</v>
      </c>
    </row>
    <row r="18" spans="1:14" ht="15" thickBot="1" x14ac:dyDescent="0.35">
      <c r="A18" s="33"/>
      <c r="B18" s="40"/>
      <c r="C18" s="40"/>
      <c r="D18" s="29"/>
      <c r="E18" s="33">
        <v>0</v>
      </c>
      <c r="F18" s="40"/>
      <c r="G18" s="40"/>
      <c r="H18" s="40"/>
      <c r="J18" s="46">
        <v>0</v>
      </c>
      <c r="K18" s="27">
        <v>50</v>
      </c>
      <c r="L18" s="47">
        <f>J18/K18*1000</f>
        <v>0</v>
      </c>
    </row>
    <row r="20" spans="1:14" x14ac:dyDescent="0.3">
      <c r="A20" s="1" t="s">
        <v>111</v>
      </c>
    </row>
    <row r="21" spans="1:14" x14ac:dyDescent="0.3">
      <c r="A21" s="1"/>
    </row>
    <row r="22" spans="1:14" x14ac:dyDescent="0.3">
      <c r="A22" s="1" t="s">
        <v>112</v>
      </c>
    </row>
    <row r="23" spans="1:14" ht="15" thickBot="1" x14ac:dyDescent="0.35">
      <c r="A23" s="1"/>
    </row>
    <row r="24" spans="1:14" ht="15" thickBot="1" x14ac:dyDescent="0.35">
      <c r="A24" s="25" t="s">
        <v>103</v>
      </c>
      <c r="B24" s="25" t="s">
        <v>104</v>
      </c>
      <c r="C24" s="25" t="s">
        <v>105</v>
      </c>
      <c r="D24" s="26"/>
      <c r="E24" s="27" t="s">
        <v>106</v>
      </c>
      <c r="F24" s="27" t="s">
        <v>107</v>
      </c>
      <c r="G24" s="27" t="s">
        <v>108</v>
      </c>
      <c r="H24" s="27" t="s">
        <v>109</v>
      </c>
      <c r="J24" s="44" t="s">
        <v>106</v>
      </c>
      <c r="K24" s="18" t="s">
        <v>115</v>
      </c>
      <c r="L24" s="45" t="s">
        <v>116</v>
      </c>
      <c r="N24" s="18" t="s">
        <v>119</v>
      </c>
    </row>
    <row r="25" spans="1:14" ht="15" thickBot="1" x14ac:dyDescent="0.35">
      <c r="A25" s="33"/>
      <c r="B25" s="40"/>
      <c r="C25" s="40"/>
      <c r="D25" s="29"/>
      <c r="E25" s="33">
        <v>0</v>
      </c>
      <c r="F25" s="40"/>
      <c r="G25" s="40"/>
      <c r="H25" s="40"/>
      <c r="J25" s="46">
        <v>0</v>
      </c>
      <c r="K25" s="27">
        <v>50</v>
      </c>
      <c r="L25" s="47">
        <f>J25/K25*1000</f>
        <v>0</v>
      </c>
      <c r="N25" s="48">
        <f>AVERAGE(L25, L30, L35)</f>
        <v>6.666666666666667</v>
      </c>
    </row>
    <row r="26" spans="1:14" x14ac:dyDescent="0.3">
      <c r="A26" s="1"/>
    </row>
    <row r="27" spans="1:14" x14ac:dyDescent="0.3">
      <c r="A27" s="1" t="s">
        <v>113</v>
      </c>
    </row>
    <row r="28" spans="1:14" ht="15" thickBot="1" x14ac:dyDescent="0.35"/>
    <row r="29" spans="1:14" ht="15" thickBot="1" x14ac:dyDescent="0.35">
      <c r="A29" s="25" t="s">
        <v>103</v>
      </c>
      <c r="B29" s="25" t="s">
        <v>104</v>
      </c>
      <c r="C29" s="25" t="s">
        <v>105</v>
      </c>
      <c r="D29" s="26"/>
      <c r="E29" s="27" t="s">
        <v>106</v>
      </c>
      <c r="F29" s="27" t="s">
        <v>107</v>
      </c>
      <c r="G29" s="27" t="s">
        <v>108</v>
      </c>
      <c r="H29" s="27" t="s">
        <v>109</v>
      </c>
      <c r="J29" s="44" t="s">
        <v>106</v>
      </c>
      <c r="K29" s="18" t="s">
        <v>115</v>
      </c>
      <c r="L29" s="45" t="s">
        <v>116</v>
      </c>
    </row>
    <row r="30" spans="1:14" ht="15" thickBot="1" x14ac:dyDescent="0.35">
      <c r="A30" s="33">
        <v>1</v>
      </c>
      <c r="B30" s="40">
        <v>2.6110000000000002</v>
      </c>
      <c r="C30" s="40">
        <v>2.5579999999999998</v>
      </c>
      <c r="D30" s="29"/>
      <c r="E30" s="33">
        <v>1</v>
      </c>
      <c r="F30" s="40">
        <f>SUM(C30)</f>
        <v>2.5579999999999998</v>
      </c>
      <c r="G30" s="40">
        <f>AVERAGE(C30)</f>
        <v>2.5579999999999998</v>
      </c>
      <c r="H30" s="40">
        <f>AVERAGE(B30)</f>
        <v>2.6110000000000002</v>
      </c>
      <c r="J30" s="46">
        <v>1</v>
      </c>
      <c r="K30" s="27">
        <v>50</v>
      </c>
      <c r="L30" s="47">
        <f>J30/K30*1000</f>
        <v>20</v>
      </c>
    </row>
    <row r="31" spans="1:14" x14ac:dyDescent="0.3">
      <c r="B31" s="32"/>
      <c r="D31" s="23"/>
    </row>
    <row r="32" spans="1:14" x14ac:dyDescent="0.3">
      <c r="A32" s="1" t="s">
        <v>117</v>
      </c>
      <c r="B32" s="32"/>
      <c r="D32" s="23"/>
    </row>
    <row r="33" spans="1:14" ht="15" thickBot="1" x14ac:dyDescent="0.35">
      <c r="B33" s="32"/>
      <c r="D33" s="23"/>
    </row>
    <row r="34" spans="1:14" ht="15" thickBot="1" x14ac:dyDescent="0.35">
      <c r="A34" s="25" t="s">
        <v>103</v>
      </c>
      <c r="B34" s="25" t="s">
        <v>104</v>
      </c>
      <c r="C34" s="25" t="s">
        <v>105</v>
      </c>
      <c r="D34" s="26"/>
      <c r="E34" s="27" t="s">
        <v>106</v>
      </c>
      <c r="F34" s="27" t="s">
        <v>107</v>
      </c>
      <c r="G34" s="27" t="s">
        <v>108</v>
      </c>
      <c r="H34" s="27" t="s">
        <v>109</v>
      </c>
      <c r="J34" s="44" t="s">
        <v>106</v>
      </c>
      <c r="K34" s="18" t="s">
        <v>115</v>
      </c>
      <c r="L34" s="45" t="s">
        <v>116</v>
      </c>
    </row>
    <row r="35" spans="1:14" ht="15" thickBot="1" x14ac:dyDescent="0.35">
      <c r="A35" s="33"/>
      <c r="B35" s="40"/>
      <c r="C35" s="40"/>
      <c r="D35" s="29"/>
      <c r="E35" s="33">
        <v>0</v>
      </c>
      <c r="F35" s="40"/>
      <c r="G35" s="40"/>
      <c r="H35" s="40"/>
      <c r="J35" s="46">
        <v>0</v>
      </c>
      <c r="K35" s="48">
        <v>50</v>
      </c>
      <c r="L35" s="47">
        <f>J35/K35*1000</f>
        <v>0</v>
      </c>
    </row>
    <row r="36" spans="1:14" x14ac:dyDescent="0.3">
      <c r="B36" s="32"/>
      <c r="D36" s="23"/>
    </row>
    <row r="37" spans="1:14" x14ac:dyDescent="0.3">
      <c r="A37" s="1" t="s">
        <v>114</v>
      </c>
      <c r="D37" s="23"/>
    </row>
    <row r="38" spans="1:14" x14ac:dyDescent="0.3">
      <c r="A38" s="1"/>
      <c r="D38" s="23"/>
    </row>
    <row r="39" spans="1:14" x14ac:dyDescent="0.3">
      <c r="A39" s="1" t="s">
        <v>112</v>
      </c>
      <c r="D39" s="23"/>
    </row>
    <row r="40" spans="1:14" ht="15" thickBot="1" x14ac:dyDescent="0.35">
      <c r="D40" s="23"/>
    </row>
    <row r="41" spans="1:14" ht="15" thickBot="1" x14ac:dyDescent="0.35">
      <c r="A41" s="34" t="s">
        <v>103</v>
      </c>
      <c r="B41" s="34" t="s">
        <v>104</v>
      </c>
      <c r="C41" s="34" t="s">
        <v>105</v>
      </c>
      <c r="D41" s="23"/>
      <c r="E41" s="27" t="s">
        <v>106</v>
      </c>
      <c r="F41" s="27" t="s">
        <v>107</v>
      </c>
      <c r="G41" s="27" t="s">
        <v>108</v>
      </c>
      <c r="H41" s="27" t="s">
        <v>109</v>
      </c>
      <c r="J41" s="44" t="s">
        <v>106</v>
      </c>
      <c r="K41" s="18" t="s">
        <v>115</v>
      </c>
      <c r="L41" s="45" t="s">
        <v>116</v>
      </c>
      <c r="N41" s="18" t="s">
        <v>119</v>
      </c>
    </row>
    <row r="42" spans="1:14" ht="15" thickBot="1" x14ac:dyDescent="0.35">
      <c r="A42" s="28">
        <v>1</v>
      </c>
      <c r="B42" s="28">
        <v>1.1140000000000001</v>
      </c>
      <c r="C42" s="36">
        <v>0.746</v>
      </c>
      <c r="D42" s="29"/>
      <c r="E42" s="33">
        <v>4</v>
      </c>
      <c r="F42" s="40">
        <f>SUM(C42:C45)</f>
        <v>5.6509999999999998</v>
      </c>
      <c r="G42" s="40">
        <f>AVERAGE(C42:C45)</f>
        <v>1.41275</v>
      </c>
      <c r="H42" s="40">
        <f>AVERAGE(B42:B45)</f>
        <v>1.5245000000000002</v>
      </c>
      <c r="J42" s="46">
        <v>4</v>
      </c>
      <c r="K42" s="27">
        <v>50</v>
      </c>
      <c r="L42" s="47">
        <f>J42/K42*1000</f>
        <v>80</v>
      </c>
      <c r="N42" s="48">
        <f>AVERAGE(L42, L50, L55)</f>
        <v>26.666666666666668</v>
      </c>
    </row>
    <row r="43" spans="1:14" x14ac:dyDescent="0.3">
      <c r="A43" s="30">
        <v>2</v>
      </c>
      <c r="B43" s="30">
        <v>2.0859999999999999</v>
      </c>
      <c r="C43" s="37">
        <v>2.085</v>
      </c>
      <c r="D43" s="29"/>
    </row>
    <row r="44" spans="1:14" x14ac:dyDescent="0.3">
      <c r="A44" s="38">
        <v>3</v>
      </c>
      <c r="B44" s="30">
        <v>2.2610000000000001</v>
      </c>
      <c r="C44" s="37">
        <v>2.59</v>
      </c>
    </row>
    <row r="45" spans="1:14" ht="15" thickBot="1" x14ac:dyDescent="0.35">
      <c r="A45" s="31">
        <v>4</v>
      </c>
      <c r="B45" s="31">
        <v>0.63700000000000001</v>
      </c>
      <c r="C45" s="39">
        <v>0.23</v>
      </c>
    </row>
    <row r="47" spans="1:14" x14ac:dyDescent="0.3">
      <c r="A47" s="1" t="s">
        <v>113</v>
      </c>
    </row>
    <row r="48" spans="1:14" ht="15" thickBot="1" x14ac:dyDescent="0.35"/>
    <row r="49" spans="1:14" ht="15" thickBot="1" x14ac:dyDescent="0.35">
      <c r="A49" s="25" t="s">
        <v>103</v>
      </c>
      <c r="B49" s="25" t="s">
        <v>104</v>
      </c>
      <c r="C49" s="25" t="s">
        <v>105</v>
      </c>
      <c r="D49" s="26"/>
      <c r="E49" s="27" t="s">
        <v>106</v>
      </c>
      <c r="F49" s="27" t="s">
        <v>107</v>
      </c>
      <c r="G49" s="27" t="s">
        <v>108</v>
      </c>
      <c r="H49" s="27" t="s">
        <v>109</v>
      </c>
      <c r="J49" s="44" t="s">
        <v>106</v>
      </c>
      <c r="K49" s="18" t="s">
        <v>115</v>
      </c>
      <c r="L49" s="45" t="s">
        <v>116</v>
      </c>
    </row>
    <row r="50" spans="1:14" ht="15" thickBot="1" x14ac:dyDescent="0.35">
      <c r="A50" s="33"/>
      <c r="B50" s="40"/>
      <c r="C50" s="40"/>
      <c r="D50" s="29"/>
      <c r="E50" s="33">
        <v>0</v>
      </c>
      <c r="F50" s="40"/>
      <c r="G50" s="40"/>
      <c r="H50" s="40"/>
      <c r="J50" s="46">
        <v>0</v>
      </c>
      <c r="K50" s="27">
        <v>50</v>
      </c>
      <c r="L50" s="47">
        <f>J50/K50*1000</f>
        <v>0</v>
      </c>
    </row>
    <row r="52" spans="1:14" x14ac:dyDescent="0.3">
      <c r="A52" s="1" t="s">
        <v>117</v>
      </c>
    </row>
    <row r="53" spans="1:14" ht="15" thickBot="1" x14ac:dyDescent="0.35"/>
    <row r="54" spans="1:14" ht="15" thickBot="1" x14ac:dyDescent="0.35">
      <c r="A54" s="25" t="s">
        <v>103</v>
      </c>
      <c r="B54" s="25" t="s">
        <v>104</v>
      </c>
      <c r="C54" s="25" t="s">
        <v>105</v>
      </c>
      <c r="D54" s="26"/>
      <c r="E54" s="27" t="s">
        <v>106</v>
      </c>
      <c r="F54" s="27" t="s">
        <v>107</v>
      </c>
      <c r="G54" s="27" t="s">
        <v>108</v>
      </c>
      <c r="H54" s="27" t="s">
        <v>109</v>
      </c>
      <c r="J54" s="44" t="s">
        <v>106</v>
      </c>
      <c r="K54" s="18" t="s">
        <v>115</v>
      </c>
      <c r="L54" s="45" t="s">
        <v>116</v>
      </c>
    </row>
    <row r="55" spans="1:14" ht="15" thickBot="1" x14ac:dyDescent="0.35">
      <c r="A55" s="33"/>
      <c r="B55" s="40"/>
      <c r="C55" s="40"/>
      <c r="D55" s="29"/>
      <c r="E55" s="33">
        <v>0</v>
      </c>
      <c r="F55" s="40"/>
      <c r="G55" s="40"/>
      <c r="H55" s="40"/>
      <c r="J55" s="46">
        <v>0</v>
      </c>
      <c r="K55" s="27">
        <v>50</v>
      </c>
      <c r="L55" s="47">
        <f>J55/K55*1000</f>
        <v>0</v>
      </c>
    </row>
    <row r="57" spans="1:14" x14ac:dyDescent="0.3">
      <c r="A57" s="1" t="s">
        <v>1</v>
      </c>
    </row>
    <row r="59" spans="1:14" x14ac:dyDescent="0.3">
      <c r="A59" s="1" t="s">
        <v>112</v>
      </c>
    </row>
    <row r="60" spans="1:14" ht="15" thickBot="1" x14ac:dyDescent="0.35"/>
    <row r="61" spans="1:14" ht="15" thickBot="1" x14ac:dyDescent="0.35">
      <c r="A61" s="34" t="s">
        <v>103</v>
      </c>
      <c r="B61" s="34" t="s">
        <v>104</v>
      </c>
      <c r="C61" s="34" t="s">
        <v>105</v>
      </c>
      <c r="D61" s="23"/>
      <c r="E61" s="27" t="s">
        <v>106</v>
      </c>
      <c r="F61" s="27" t="s">
        <v>107</v>
      </c>
      <c r="G61" s="27" t="s">
        <v>108</v>
      </c>
      <c r="H61" s="27" t="s">
        <v>109</v>
      </c>
      <c r="J61" s="44" t="s">
        <v>106</v>
      </c>
      <c r="K61" s="18" t="s">
        <v>115</v>
      </c>
      <c r="L61" s="45" t="s">
        <v>116</v>
      </c>
      <c r="N61" s="18" t="s">
        <v>119</v>
      </c>
    </row>
    <row r="62" spans="1:14" ht="15" thickBot="1" x14ac:dyDescent="0.35">
      <c r="A62" s="28">
        <v>1</v>
      </c>
      <c r="B62" s="28">
        <v>4.3970000000000002</v>
      </c>
      <c r="C62" s="36">
        <v>9.3710000000000004</v>
      </c>
      <c r="D62" s="29"/>
      <c r="E62" s="33">
        <v>3</v>
      </c>
      <c r="F62" s="40">
        <f>SUM(C62:C64)</f>
        <v>16.527999999999999</v>
      </c>
      <c r="G62" s="40">
        <f>AVERAGE(C62:C64)</f>
        <v>5.5093333333333332</v>
      </c>
      <c r="H62" s="40">
        <f>AVERAGE(B62:B64)</f>
        <v>3.3450000000000002</v>
      </c>
      <c r="J62" s="46">
        <v>3</v>
      </c>
      <c r="K62" s="27">
        <v>50</v>
      </c>
      <c r="L62" s="47">
        <f>J62/K62*1000</f>
        <v>60</v>
      </c>
      <c r="N62" s="48">
        <f>AVERAGE(L62, L69, L74)</f>
        <v>20</v>
      </c>
    </row>
    <row r="63" spans="1:14" x14ac:dyDescent="0.3">
      <c r="A63" s="30">
        <v>2</v>
      </c>
      <c r="B63" s="30">
        <v>3.5089999999999999</v>
      </c>
      <c r="C63" s="37">
        <v>4.5259999999999998</v>
      </c>
      <c r="D63" s="29"/>
    </row>
    <row r="64" spans="1:14" ht="15" thickBot="1" x14ac:dyDescent="0.35">
      <c r="A64" s="41">
        <v>3</v>
      </c>
      <c r="B64" s="31">
        <v>2.129</v>
      </c>
      <c r="C64" s="42">
        <v>2.6309999999999998</v>
      </c>
    </row>
    <row r="65" spans="1:12" x14ac:dyDescent="0.3">
      <c r="A65" s="35"/>
      <c r="B65" s="35"/>
      <c r="C65" s="43"/>
    </row>
    <row r="66" spans="1:12" x14ac:dyDescent="0.3">
      <c r="A66" s="1" t="s">
        <v>113</v>
      </c>
    </row>
    <row r="67" spans="1:12" ht="15" thickBot="1" x14ac:dyDescent="0.35"/>
    <row r="68" spans="1:12" ht="15" thickBot="1" x14ac:dyDescent="0.35">
      <c r="A68" s="25" t="s">
        <v>103</v>
      </c>
      <c r="B68" s="25" t="s">
        <v>104</v>
      </c>
      <c r="C68" s="25" t="s">
        <v>105</v>
      </c>
      <c r="D68" s="26"/>
      <c r="E68" s="27" t="s">
        <v>106</v>
      </c>
      <c r="F68" s="27" t="s">
        <v>107</v>
      </c>
      <c r="G68" s="27" t="s">
        <v>108</v>
      </c>
      <c r="H68" s="27" t="s">
        <v>109</v>
      </c>
      <c r="J68" s="44" t="s">
        <v>106</v>
      </c>
      <c r="K68" s="18" t="s">
        <v>115</v>
      </c>
      <c r="L68" s="45" t="s">
        <v>116</v>
      </c>
    </row>
    <row r="69" spans="1:12" ht="15" thickBot="1" x14ac:dyDescent="0.35">
      <c r="A69" s="33"/>
      <c r="B69" s="40"/>
      <c r="C69" s="40"/>
      <c r="D69" s="29"/>
      <c r="E69" s="33">
        <v>0</v>
      </c>
      <c r="F69" s="40"/>
      <c r="G69" s="40"/>
      <c r="H69" s="40"/>
      <c r="J69" s="46">
        <v>0</v>
      </c>
      <c r="K69" s="48">
        <v>50</v>
      </c>
      <c r="L69" s="47">
        <f>J69/K69*1000</f>
        <v>0</v>
      </c>
    </row>
    <row r="71" spans="1:12" x14ac:dyDescent="0.3">
      <c r="A71" s="1" t="s">
        <v>117</v>
      </c>
    </row>
    <row r="72" spans="1:12" ht="15" thickBot="1" x14ac:dyDescent="0.35"/>
    <row r="73" spans="1:12" ht="15" thickBot="1" x14ac:dyDescent="0.35">
      <c r="A73" s="25" t="s">
        <v>103</v>
      </c>
      <c r="B73" s="25" t="s">
        <v>104</v>
      </c>
      <c r="C73" s="25" t="s">
        <v>105</v>
      </c>
      <c r="D73" s="26"/>
      <c r="E73" s="27" t="s">
        <v>106</v>
      </c>
      <c r="F73" s="27" t="s">
        <v>107</v>
      </c>
      <c r="G73" s="27" t="s">
        <v>108</v>
      </c>
      <c r="H73" s="27" t="s">
        <v>109</v>
      </c>
      <c r="J73" s="44" t="s">
        <v>106</v>
      </c>
      <c r="K73" s="18" t="s">
        <v>115</v>
      </c>
      <c r="L73" s="45" t="s">
        <v>116</v>
      </c>
    </row>
    <row r="74" spans="1:12" ht="15" thickBot="1" x14ac:dyDescent="0.35">
      <c r="A74" s="33"/>
      <c r="B74" s="40"/>
      <c r="C74" s="40"/>
      <c r="D74" s="29"/>
      <c r="E74" s="33">
        <v>0</v>
      </c>
      <c r="F74" s="40"/>
      <c r="G74" s="40"/>
      <c r="H74" s="40"/>
      <c r="J74" s="46">
        <v>0</v>
      </c>
      <c r="K74" s="27">
        <v>50</v>
      </c>
      <c r="L74" s="47">
        <f>J74/K74*1000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</vt:lpstr>
      <vt:lpstr>Caractérisation</vt:lpstr>
      <vt:lpstr>Quantification 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LIENARD Florian</dc:creator>
  <cp:lastModifiedBy>LIENARD Florian</cp:lastModifiedBy>
  <dcterms:created xsi:type="dcterms:W3CDTF">2023-04-17T07:30:10Z</dcterms:created>
  <dcterms:modified xsi:type="dcterms:W3CDTF">2024-10-31T12:27:18Z</dcterms:modified>
</cp:coreProperties>
</file>