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LIENARD Florian\Documents\Étude sur la dégradation des sacs en plastique biosourcé\Sacs plastiques biosourcés\Rapport de résultats\"/>
    </mc:Choice>
  </mc:AlternateContent>
  <xr:revisionPtr revIDLastSave="0" documentId="13_ncr:1_{BA15998D-86CA-487D-9CE4-64B4364467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ivi température" sheetId="6" r:id="rId1"/>
    <sheet name="Suivi" sheetId="1" r:id="rId2"/>
    <sheet name="Caractérisation" sheetId="8" r:id="rId3"/>
    <sheet name="Quantification MP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4" i="6" l="1"/>
  <c r="F62" i="6"/>
  <c r="I165" i="1"/>
  <c r="H165" i="1"/>
  <c r="H164" i="1"/>
  <c r="I164" i="1" s="1"/>
  <c r="I163" i="1"/>
  <c r="J163" i="1" s="1"/>
  <c r="H163" i="1"/>
  <c r="H162" i="1"/>
  <c r="I162" i="1" s="1"/>
  <c r="H161" i="1"/>
  <c r="I161" i="1" s="1"/>
  <c r="J160" i="1"/>
  <c r="I160" i="1"/>
  <c r="H160" i="1"/>
  <c r="H159" i="1"/>
  <c r="I159" i="1" s="1"/>
  <c r="H158" i="1"/>
  <c r="I158" i="1" s="1"/>
  <c r="H157" i="1"/>
  <c r="I157" i="1" s="1"/>
  <c r="J157" i="1" s="1"/>
  <c r="H156" i="1"/>
  <c r="I156" i="1" s="1"/>
  <c r="I155" i="1"/>
  <c r="H155" i="1"/>
  <c r="H154" i="1"/>
  <c r="I154" i="1" s="1"/>
  <c r="J154" i="1" s="1"/>
  <c r="H153" i="1"/>
  <c r="I153" i="1" s="1"/>
  <c r="H152" i="1"/>
  <c r="I152" i="1" s="1"/>
  <c r="H151" i="1"/>
  <c r="I151" i="1" s="1"/>
  <c r="J151" i="1" s="1"/>
  <c r="I150" i="1"/>
  <c r="H150" i="1"/>
  <c r="H149" i="1"/>
  <c r="I149" i="1" s="1"/>
  <c r="H148" i="1"/>
  <c r="I148" i="1" s="1"/>
  <c r="J148" i="1" s="1"/>
  <c r="H147" i="1"/>
  <c r="I147" i="1" s="1"/>
  <c r="H146" i="1"/>
  <c r="I146" i="1" s="1"/>
  <c r="I145" i="1"/>
  <c r="J145" i="1" s="1"/>
  <c r="H145" i="1"/>
  <c r="H144" i="1"/>
  <c r="I144" i="1" s="1"/>
  <c r="H143" i="1"/>
  <c r="I143" i="1" s="1"/>
  <c r="H142" i="1"/>
  <c r="I142" i="1" s="1"/>
  <c r="J142" i="1" s="1"/>
  <c r="H141" i="1"/>
  <c r="I141" i="1" s="1"/>
  <c r="H140" i="1"/>
  <c r="I140" i="1" s="1"/>
  <c r="H139" i="1"/>
  <c r="I139" i="1" s="1"/>
  <c r="J139" i="1" s="1"/>
  <c r="H138" i="1"/>
  <c r="I138" i="1" s="1"/>
  <c r="H137" i="1"/>
  <c r="I137" i="1" s="1"/>
  <c r="H136" i="1"/>
  <c r="I136" i="1" s="1"/>
  <c r="H135" i="1"/>
  <c r="I135" i="1" s="1"/>
  <c r="I134" i="1"/>
  <c r="H134" i="1"/>
  <c r="H133" i="1"/>
  <c r="I133" i="1" s="1"/>
  <c r="J133" i="1" s="1"/>
  <c r="H132" i="1"/>
  <c r="I132" i="1" s="1"/>
  <c r="H131" i="1"/>
  <c r="I131" i="1" s="1"/>
  <c r="H130" i="1"/>
  <c r="I130" i="1" s="1"/>
  <c r="J130" i="1" s="1"/>
  <c r="I124" i="1"/>
  <c r="H124" i="1"/>
  <c r="H123" i="1"/>
  <c r="I123" i="1" s="1"/>
  <c r="H122" i="1"/>
  <c r="I122" i="1" s="1"/>
  <c r="J122" i="1" s="1"/>
  <c r="H121" i="1"/>
  <c r="I121" i="1" s="1"/>
  <c r="H120" i="1"/>
  <c r="I120" i="1" s="1"/>
  <c r="J119" i="1"/>
  <c r="I119" i="1"/>
  <c r="H119" i="1"/>
  <c r="H118" i="1"/>
  <c r="I118" i="1" s="1"/>
  <c r="H117" i="1"/>
  <c r="I117" i="1" s="1"/>
  <c r="H116" i="1"/>
  <c r="I116" i="1" s="1"/>
  <c r="J116" i="1" s="1"/>
  <c r="H115" i="1"/>
  <c r="I115" i="1" s="1"/>
  <c r="I114" i="1"/>
  <c r="H114" i="1"/>
  <c r="H113" i="1"/>
  <c r="I113" i="1" s="1"/>
  <c r="J113" i="1" s="1"/>
  <c r="H112" i="1"/>
  <c r="I112" i="1" s="1"/>
  <c r="H111" i="1"/>
  <c r="I111" i="1" s="1"/>
  <c r="H110" i="1"/>
  <c r="I110" i="1" s="1"/>
  <c r="J110" i="1" s="1"/>
  <c r="I109" i="1"/>
  <c r="H109" i="1"/>
  <c r="I108" i="1"/>
  <c r="H108" i="1"/>
  <c r="H107" i="1"/>
  <c r="I107" i="1" s="1"/>
  <c r="J107" i="1" s="1"/>
  <c r="H106" i="1"/>
  <c r="I106" i="1" s="1"/>
  <c r="H105" i="1"/>
  <c r="I105" i="1" s="1"/>
  <c r="I104" i="1"/>
  <c r="H104" i="1"/>
  <c r="I103" i="1"/>
  <c r="H103" i="1"/>
  <c r="H102" i="1"/>
  <c r="I102" i="1" s="1"/>
  <c r="H101" i="1"/>
  <c r="I101" i="1" s="1"/>
  <c r="J101" i="1" s="1"/>
  <c r="H100" i="1"/>
  <c r="I100" i="1" s="1"/>
  <c r="H99" i="1"/>
  <c r="I99" i="1" s="1"/>
  <c r="J98" i="1" s="1"/>
  <c r="I98" i="1"/>
  <c r="H98" i="1"/>
  <c r="H97" i="1"/>
  <c r="I97" i="1" s="1"/>
  <c r="H96" i="1"/>
  <c r="I96" i="1" s="1"/>
  <c r="H95" i="1"/>
  <c r="I95" i="1" s="1"/>
  <c r="H94" i="1"/>
  <c r="I94" i="1" s="1"/>
  <c r="I93" i="1"/>
  <c r="H93" i="1"/>
  <c r="H92" i="1"/>
  <c r="I92" i="1" s="1"/>
  <c r="J92" i="1" s="1"/>
  <c r="H91" i="1"/>
  <c r="I91" i="1" s="1"/>
  <c r="H90" i="1"/>
  <c r="I90" i="1" s="1"/>
  <c r="H89" i="1"/>
  <c r="I89" i="1" s="1"/>
  <c r="J89" i="1" s="1"/>
  <c r="I83" i="1"/>
  <c r="H83" i="1"/>
  <c r="H82" i="1"/>
  <c r="I82" i="1" s="1"/>
  <c r="H81" i="1"/>
  <c r="I81" i="1" s="1"/>
  <c r="J81" i="1" s="1"/>
  <c r="I80" i="1"/>
  <c r="H80" i="1"/>
  <c r="I79" i="1"/>
  <c r="J78" i="1" s="1"/>
  <c r="H79" i="1"/>
  <c r="I78" i="1"/>
  <c r="H78" i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J72" i="1" s="1"/>
  <c r="H71" i="1"/>
  <c r="I71" i="1" s="1"/>
  <c r="H70" i="1"/>
  <c r="I70" i="1" s="1"/>
  <c r="H69" i="1"/>
  <c r="I69" i="1" s="1"/>
  <c r="J69" i="1" s="1"/>
  <c r="H68" i="1"/>
  <c r="I68" i="1" s="1"/>
  <c r="H67" i="1"/>
  <c r="I67" i="1" s="1"/>
  <c r="H66" i="1"/>
  <c r="I66" i="1" s="1"/>
  <c r="J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J60" i="1" s="1"/>
  <c r="H59" i="1"/>
  <c r="I59" i="1" s="1"/>
  <c r="H58" i="1"/>
  <c r="I58" i="1" s="1"/>
  <c r="H57" i="1"/>
  <c r="I57" i="1" s="1"/>
  <c r="J57" i="1" s="1"/>
  <c r="H56" i="1"/>
  <c r="I56" i="1" s="1"/>
  <c r="H55" i="1"/>
  <c r="I55" i="1" s="1"/>
  <c r="H54" i="1"/>
  <c r="I54" i="1" s="1"/>
  <c r="J54" i="1" s="1"/>
  <c r="H53" i="1"/>
  <c r="I53" i="1" s="1"/>
  <c r="I52" i="1"/>
  <c r="H52" i="1"/>
  <c r="H51" i="1"/>
  <c r="I51" i="1" s="1"/>
  <c r="H50" i="1"/>
  <c r="I50" i="1" s="1"/>
  <c r="H49" i="1"/>
  <c r="I49" i="1" s="1"/>
  <c r="H48" i="1"/>
  <c r="I48" i="1" s="1"/>
  <c r="J48" i="1" s="1"/>
  <c r="F45" i="8"/>
  <c r="L56" i="7"/>
  <c r="L47" i="7"/>
  <c r="N37" i="7" s="1"/>
  <c r="L37" i="7"/>
  <c r="H56" i="7"/>
  <c r="G56" i="7"/>
  <c r="F56" i="7"/>
  <c r="H47" i="7"/>
  <c r="G47" i="7"/>
  <c r="F47" i="7"/>
  <c r="H37" i="7"/>
  <c r="G37" i="7"/>
  <c r="F37" i="7"/>
  <c r="E45" i="8" a="1"/>
  <c r="E45" i="8" s="1"/>
  <c r="J136" i="1" l="1"/>
  <c r="J95" i="1"/>
  <c r="J104" i="1"/>
  <c r="J51" i="1"/>
  <c r="J63" i="1"/>
  <c r="J75" i="1"/>
  <c r="L31" i="7"/>
  <c r="L25" i="7" l="1"/>
  <c r="L8" i="7"/>
  <c r="N8" i="7" s="1"/>
  <c r="H25" i="7" l="1"/>
  <c r="G25" i="7"/>
  <c r="F25" i="7"/>
  <c r="H8" i="7"/>
  <c r="F8" i="7"/>
  <c r="G8" i="7"/>
  <c r="H16" i="1" l="1"/>
  <c r="I16" i="1" s="1"/>
  <c r="H7" i="1"/>
  <c r="I7" i="1" s="1"/>
  <c r="H8" i="1"/>
  <c r="I8" i="1" s="1"/>
  <c r="H9" i="1"/>
  <c r="I9" i="1" s="1"/>
  <c r="H12" i="1"/>
  <c r="I12" i="1" s="1"/>
  <c r="H11" i="1"/>
  <c r="I11" i="1" s="1"/>
  <c r="H24" i="1"/>
  <c r="I24" i="1" s="1"/>
  <c r="H21" i="1"/>
  <c r="I21" i="1" s="1"/>
  <c r="H18" i="1"/>
  <c r="I18" i="1" s="1"/>
  <c r="H23" i="1"/>
  <c r="I23" i="1" s="1"/>
  <c r="H20" i="1"/>
  <c r="I20" i="1" s="1"/>
  <c r="H17" i="1"/>
  <c r="I17" i="1" s="1"/>
  <c r="H22" i="1"/>
  <c r="I22" i="1" s="1"/>
  <c r="H19" i="1"/>
  <c r="I19" i="1" s="1"/>
  <c r="H33" i="1"/>
  <c r="I33" i="1" s="1"/>
  <c r="H30" i="1"/>
  <c r="I30" i="1" s="1"/>
  <c r="H27" i="1"/>
  <c r="I27" i="1" s="1"/>
  <c r="H32" i="1"/>
  <c r="I32" i="1" s="1"/>
  <c r="H29" i="1"/>
  <c r="I29" i="1" s="1"/>
  <c r="H26" i="1"/>
  <c r="I26" i="1" s="1"/>
  <c r="H31" i="1"/>
  <c r="I31" i="1" s="1"/>
  <c r="H28" i="1"/>
  <c r="I28" i="1" s="1"/>
  <c r="H25" i="1"/>
  <c r="I25" i="1" s="1"/>
  <c r="H15" i="1"/>
  <c r="I15" i="1" s="1"/>
  <c r="H14" i="1"/>
  <c r="I14" i="1" s="1"/>
  <c r="H13" i="1"/>
  <c r="I13" i="1" s="1"/>
  <c r="H42" i="1"/>
  <c r="I42" i="1" s="1"/>
  <c r="H39" i="1"/>
  <c r="I39" i="1" s="1"/>
  <c r="H36" i="1"/>
  <c r="I36" i="1" s="1"/>
  <c r="H41" i="1"/>
  <c r="I41" i="1" s="1"/>
  <c r="H38" i="1"/>
  <c r="I38" i="1" s="1"/>
  <c r="H35" i="1"/>
  <c r="I35" i="1" s="1"/>
  <c r="H40" i="1"/>
  <c r="I40" i="1" s="1"/>
  <c r="H37" i="1"/>
  <c r="I37" i="1" s="1"/>
  <c r="H34" i="1"/>
  <c r="I34" i="1" s="1"/>
  <c r="J22" i="1" l="1"/>
  <c r="J16" i="1"/>
  <c r="J28" i="1"/>
  <c r="J31" i="1"/>
  <c r="J19" i="1"/>
  <c r="J25" i="1"/>
  <c r="J34" i="1"/>
  <c r="J40" i="1"/>
  <c r="J37" i="1"/>
  <c r="J13" i="1"/>
  <c r="J7" i="1"/>
  <c r="H10" i="1"/>
  <c r="I10" i="1" s="1"/>
  <c r="J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<sst xmlns="http://schemas.openxmlformats.org/spreadsheetml/2006/main" count="609" uniqueCount="176">
  <si>
    <t>Type de sac utilisé pour l'étude</t>
  </si>
  <si>
    <t>Témoin</t>
  </si>
  <si>
    <t>Description météo</t>
  </si>
  <si>
    <t>Informations générales</t>
  </si>
  <si>
    <t>Moyenne % humidité</t>
  </si>
  <si>
    <t>Compost</t>
  </si>
  <si>
    <t>Compost de Messines</t>
  </si>
  <si>
    <t>Compost Gustave</t>
  </si>
  <si>
    <t>Compost Fernand</t>
  </si>
  <si>
    <t>Nuageux</t>
  </si>
  <si>
    <t>N° Réplicat</t>
  </si>
  <si>
    <t>Compost des Oiseaux</t>
  </si>
  <si>
    <t>Sous-Réplicat</t>
  </si>
  <si>
    <t>a</t>
  </si>
  <si>
    <t>b</t>
  </si>
  <si>
    <t>c</t>
  </si>
  <si>
    <t>% Humidité</t>
  </si>
  <si>
    <t>Données</t>
  </si>
  <si>
    <t>Sac A</t>
  </si>
  <si>
    <t>Compostage collectif - Quantification des microplastiques</t>
  </si>
  <si>
    <t>Nombre de particules</t>
  </si>
  <si>
    <t>Aire totale (mm²)</t>
  </si>
  <si>
    <t>Aire moyenne (mm²)</t>
  </si>
  <si>
    <t>N° particule</t>
  </si>
  <si>
    <t>Aire (mm²)</t>
  </si>
  <si>
    <t>Taille maximale (mm)</t>
  </si>
  <si>
    <t>Taille moyenne (mm)</t>
  </si>
  <si>
    <t>Messines 1</t>
  </si>
  <si>
    <t>Messines 2</t>
  </si>
  <si>
    <t>Nombre de particules/kg MS</t>
  </si>
  <si>
    <t>MS de l'échantillon (g)</t>
  </si>
  <si>
    <t>Messines 3</t>
  </si>
  <si>
    <t>Nombre moyen de particules/kg MS</t>
  </si>
  <si>
    <t>Compostage collectif - Caractérisation</t>
  </si>
  <si>
    <t>Paramètre</t>
  </si>
  <si>
    <t>Unités</t>
  </si>
  <si>
    <t>Certificat (délivré le 07/07/2022)</t>
  </si>
  <si>
    <t>NORMES</t>
  </si>
  <si>
    <t>Paramètres physiques</t>
  </si>
  <si>
    <t>pH  (à 20°C +/-2°C)</t>
  </si>
  <si>
    <t>/</t>
  </si>
  <si>
    <t>6,5 ≤ pH ≤ 9,5</t>
  </si>
  <si>
    <t>Conductivité  (à 20°C +/-2°C)</t>
  </si>
  <si>
    <t>µS/cm</t>
  </si>
  <si>
    <t>Matière sèche</t>
  </si>
  <si>
    <t>% MB</t>
  </si>
  <si>
    <t>≥ 40%</t>
  </si>
  <si>
    <t>Granulométrie</t>
  </si>
  <si>
    <t>Granulométrie : Refus au tamis de 40 mm</t>
  </si>
  <si>
    <t>&lt;1</t>
  </si>
  <si>
    <t>&lt;0,1</t>
  </si>
  <si>
    <t>Pierres : refus au tamis de 5 mm</t>
  </si>
  <si>
    <t>≤ 2 %</t>
  </si>
  <si>
    <t>Impuretés (verre, plastique, métal) : Refus au tamis de 2 mm</t>
  </si>
  <si>
    <t>≤ 0,5 %</t>
  </si>
  <si>
    <t>Paramètres biologiques</t>
  </si>
  <si>
    <t>Pouvoir germinatif</t>
  </si>
  <si>
    <t>Absence de graines</t>
  </si>
  <si>
    <t>Maturité (degré d'auto-échauffement)</t>
  </si>
  <si>
    <t>°C</t>
  </si>
  <si>
    <t>&lt; 30°C</t>
  </si>
  <si>
    <t xml:space="preserve">&lt; 30°C </t>
  </si>
  <si>
    <t>Respirométrie</t>
  </si>
  <si>
    <t>mmol O2/kg MO/h</t>
  </si>
  <si>
    <t>&lt; 10 si le degré autoéchauf est [30°C - 50°C]</t>
  </si>
  <si>
    <t>Fertilité</t>
  </si>
  <si>
    <t>Matière organique</t>
  </si>
  <si>
    <t>≥ 16% si MS &gt;50%
  ≥ 18% si 40% &lt; MS &lt; 50%</t>
  </si>
  <si>
    <t>Carbone organique total</t>
  </si>
  <si>
    <t>Azote total</t>
  </si>
  <si>
    <t>Azote organique</t>
  </si>
  <si>
    <t>Azote ammoniacal</t>
  </si>
  <si>
    <t>mg/kg MB</t>
  </si>
  <si>
    <t>Azote nitrique</t>
  </si>
  <si>
    <t>Azote nitreux</t>
  </si>
  <si>
    <t>Phosphore total</t>
  </si>
  <si>
    <t>mg P2O5/100g MS</t>
  </si>
  <si>
    <t>Potassium total</t>
  </si>
  <si>
    <t>mg K2O/100g MS</t>
  </si>
  <si>
    <t>Magnésium total</t>
  </si>
  <si>
    <t>mg MgO/100g MS</t>
  </si>
  <si>
    <t>Calcium total</t>
  </si>
  <si>
    <t>mg CaO/100g MS</t>
  </si>
  <si>
    <t>Rapport C/N</t>
  </si>
  <si>
    <t>Valeur neutralisante</t>
  </si>
  <si>
    <t>Métaux/Métalloïdes</t>
  </si>
  <si>
    <t>Arsenic</t>
  </si>
  <si>
    <t>mg/kg MS</t>
  </si>
  <si>
    <t>Cadmium</t>
  </si>
  <si>
    <t>Chrome total</t>
  </si>
  <si>
    <t>Cuivre</t>
  </si>
  <si>
    <t>Mercure</t>
  </si>
  <si>
    <t>Nickel</t>
  </si>
  <si>
    <t>Plomb</t>
  </si>
  <si>
    <t>Zinc</t>
  </si>
  <si>
    <t>Hydrocarbures aliphatiques</t>
  </si>
  <si>
    <t>Fraction EC &gt; 10-12</t>
  </si>
  <si>
    <t>&lt;75 (&lt;750 si biogénique)</t>
  </si>
  <si>
    <t>Fraction EC &gt; 12-16</t>
  </si>
  <si>
    <t>&lt;280 (&lt;2800 si biogénique)</t>
  </si>
  <si>
    <t>Fraction EC &gt; 16-21</t>
  </si>
  <si>
    <t>Fraction EC &gt; 21-35</t>
  </si>
  <si>
    <t>Fraction EC &gt; 35-40</t>
  </si>
  <si>
    <t>Totaux</t>
  </si>
  <si>
    <t>Hydrocarbures aromatiques polycycliques (HAP)</t>
  </si>
  <si>
    <t>Naphtalène</t>
  </si>
  <si>
    <t>Acénaphtylène</t>
  </si>
  <si>
    <t>Acénaphtène</t>
  </si>
  <si>
    <t>Fluorène</t>
  </si>
  <si>
    <t>Phénanthrène</t>
  </si>
  <si>
    <t>Anthracène</t>
  </si>
  <si>
    <t>Fluoranthène</t>
  </si>
  <si>
    <t>Pyrène</t>
  </si>
  <si>
    <t>Benzo(a)anthracène</t>
  </si>
  <si>
    <t>Chrysène</t>
  </si>
  <si>
    <t>Benzo(b)fluoranthène</t>
  </si>
  <si>
    <t>Benzo(k)fluoranthène</t>
  </si>
  <si>
    <t>Benzo(a)pyrène</t>
  </si>
  <si>
    <t>Dibenzo(ah)anthracène</t>
  </si>
  <si>
    <t>Benzo(ghi)pérylène</t>
  </si>
  <si>
    <t>Indéno(1,2,3-cd)pyrène</t>
  </si>
  <si>
    <t>Somme 16 HAP</t>
  </si>
  <si>
    <t>PCB</t>
  </si>
  <si>
    <t>PCB 28</t>
  </si>
  <si>
    <t>PCB 52</t>
  </si>
  <si>
    <t>PCB 101</t>
  </si>
  <si>
    <t>PCB 118</t>
  </si>
  <si>
    <t>PCB 138</t>
  </si>
  <si>
    <t>PCB 153</t>
  </si>
  <si>
    <t>PCB 180</t>
  </si>
  <si>
    <t>Somme 7 PCB</t>
  </si>
  <si>
    <t>&lt; 0,019</t>
  </si>
  <si>
    <t>&lt; 0,031</t>
  </si>
  <si>
    <t>&lt; 0,012</t>
  </si>
  <si>
    <t>&lt; 0,009</t>
  </si>
  <si>
    <t>0,91 - 0,99</t>
  </si>
  <si>
    <t>&lt; 11,00</t>
  </si>
  <si>
    <t>&lt; 0,14</t>
  </si>
  <si>
    <t>&lt; 0,02</t>
  </si>
  <si>
    <t>&lt;1,00</t>
  </si>
  <si>
    <t>Fernand 1</t>
  </si>
  <si>
    <t>Fernand 2</t>
  </si>
  <si>
    <t>Fernand 3</t>
  </si>
  <si>
    <t>Sac B</t>
  </si>
  <si>
    <t>Pluvieux</t>
  </si>
  <si>
    <t>Sac C</t>
  </si>
  <si>
    <t>Système n°3 (Compost Gustave)</t>
  </si>
  <si>
    <t>Système n°4 (Compost des Oiseaux)</t>
  </si>
  <si>
    <t>&lt; 20,00</t>
  </si>
  <si>
    <t>&lt; 1,00</t>
  </si>
  <si>
    <t>&lt; 14,00</t>
  </si>
  <si>
    <t>&lt; 15,00</t>
  </si>
  <si>
    <t>&lt; 0,023</t>
  </si>
  <si>
    <t>&lt; 0,038</t>
  </si>
  <si>
    <t>&lt; 0,014</t>
  </si>
  <si>
    <t>&lt; 0,011</t>
  </si>
  <si>
    <t>&lt; 0,015</t>
  </si>
  <si>
    <t>0,52 - 0,63</t>
  </si>
  <si>
    <t>Compostage collectif - Suivi température</t>
  </si>
  <si>
    <t>Ensoleillé</t>
  </si>
  <si>
    <t>Orageux</t>
  </si>
  <si>
    <t>Système n°1 (Compost de Messines)</t>
  </si>
  <si>
    <t>Système n°2 (Compost Fernand)</t>
  </si>
  <si>
    <t>T° compost (°C)</t>
  </si>
  <si>
    <t>T° externe (°C)</t>
  </si>
  <si>
    <t>Date</t>
  </si>
  <si>
    <t>T0</t>
  </si>
  <si>
    <t>pH (unités)</t>
  </si>
  <si>
    <t>Masse fraîche (g)</t>
  </si>
  <si>
    <t>Masse sèche (g)</t>
  </si>
  <si>
    <t>Masse d'eau (g)</t>
  </si>
  <si>
    <t>Rotation 1</t>
  </si>
  <si>
    <t>Rotation 2</t>
  </si>
  <si>
    <t>Rotation 3</t>
  </si>
  <si>
    <t>Compostage collectif - Suivi</t>
  </si>
  <si>
    <t>Présence de graines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</si>
</sst>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"/>
    <numFmt numFmtId="166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99">
    <xf numFmtId="0" fontId="0" fillId="0" borderId="0" xfId="0"/>
    <xf numFmtId="0" fontId="1" fillId="0" borderId="0" xfId="0" applyFont="1"/>
    <xf numFmtId="0" fontId="2" fillId="0" borderId="1" xfId="0" applyFont="1" applyFill="1" applyBorder="1" applyAlignment="1">
      <alignment horizontal="center" vertical="center"/>
    </xf>
    <xf numFmtId="0" fontId="0" fillId="0" borderId="10" xfId="0" applyBorder="1"/>
    <xf numFmtId="0" fontId="0" fillId="0" borderId="0" xfId="0" applyBorder="1"/>
    <xf numFmtId="0" fontId="0" fillId="0" borderId="12" xfId="0" applyBorder="1"/>
    <xf numFmtId="2" fontId="0" fillId="0" borderId="0" xfId="0" applyNumberFormat="1" applyBorder="1" applyAlignment="1">
      <alignment horizontal="center"/>
    </xf>
    <xf numFmtId="0" fontId="0" fillId="0" borderId="0" xfId="0" applyFill="1" applyBorder="1"/>
    <xf numFmtId="2" fontId="0" fillId="0" borderId="8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0" fillId="0" borderId="7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0" xfId="0" applyBorder="1" applyAlignment="1"/>
    <xf numFmtId="0" fontId="2" fillId="0" borderId="2" xfId="0" applyFont="1" applyFill="1" applyBorder="1" applyAlignment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 wrapText="1" shrinkToFit="1"/>
      <protection locked="0"/>
    </xf>
    <xf numFmtId="2" fontId="4" fillId="0" borderId="0" xfId="0" applyNumberFormat="1" applyFont="1" applyBorder="1" applyAlignment="1" applyProtection="1">
      <alignment horizontal="center" vertical="center" wrapText="1" shrinkToFit="1"/>
      <protection locked="0"/>
    </xf>
    <xf numFmtId="2" fontId="4" fillId="0" borderId="13" xfId="0" applyNumberFormat="1" applyFont="1" applyBorder="1" applyAlignment="1" applyProtection="1">
      <alignment horizontal="center" vertical="center" wrapText="1" shrinkToFit="1"/>
      <protection locked="0"/>
    </xf>
    <xf numFmtId="2" fontId="0" fillId="0" borderId="14" xfId="0" applyNumberFormat="1" applyBorder="1"/>
    <xf numFmtId="0" fontId="0" fillId="0" borderId="0" xfId="0" applyFont="1"/>
    <xf numFmtId="0" fontId="6" fillId="0" borderId="1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left" indent="2"/>
    </xf>
    <xf numFmtId="3" fontId="0" fillId="0" borderId="0" xfId="0" applyNumberFormat="1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165" fontId="0" fillId="0" borderId="1" xfId="0" applyNumberFormat="1" applyBorder="1"/>
    <xf numFmtId="0" fontId="0" fillId="0" borderId="3" xfId="0" applyBorder="1" applyAlignment="1">
      <alignment horizontal="center"/>
    </xf>
    <xf numFmtId="0" fontId="1" fillId="0" borderId="1" xfId="0" applyFont="1" applyBorder="1"/>
    <xf numFmtId="165" fontId="0" fillId="0" borderId="0" xfId="0" applyNumberFormat="1" applyBorder="1"/>
    <xf numFmtId="0" fontId="1" fillId="0" borderId="0" xfId="0" applyFont="1" applyBorder="1"/>
    <xf numFmtId="0" fontId="0" fillId="0" borderId="7" xfId="0" applyBorder="1"/>
    <xf numFmtId="0" fontId="0" fillId="0" borderId="9" xfId="0" applyBorder="1"/>
    <xf numFmtId="3" fontId="0" fillId="0" borderId="15" xfId="0" applyNumberFormat="1" applyFill="1" applyBorder="1"/>
    <xf numFmtId="2" fontId="0" fillId="0" borderId="6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1" fillId="0" borderId="16" xfId="0" applyNumberFormat="1" applyFont="1" applyBorder="1" applyAlignment="1">
      <alignment horizontal="center" vertical="center"/>
    </xf>
    <xf numFmtId="0" fontId="1" fillId="0" borderId="17" xfId="0" applyNumberFormat="1" applyFont="1" applyBorder="1" applyAlignment="1">
      <alignment horizontal="center" vertical="center"/>
    </xf>
    <xf numFmtId="0" fontId="1" fillId="0" borderId="18" xfId="0" applyNumberFormat="1" applyFont="1" applyBorder="1" applyAlignment="1">
      <alignment horizontal="center" vertical="center"/>
    </xf>
    <xf numFmtId="0" fontId="1" fillId="0" borderId="19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 vertical="center" wrapText="1"/>
    </xf>
    <xf numFmtId="0" fontId="6" fillId="0" borderId="20" xfId="0" quotePrefix="1" applyNumberFormat="1" applyFont="1" applyBorder="1" applyAlignment="1">
      <alignment horizontal="center" vertical="center"/>
    </xf>
    <xf numFmtId="0" fontId="6" fillId="0" borderId="22" xfId="0" applyNumberFormat="1" applyFont="1" applyBorder="1" applyAlignment="1">
      <alignment horizontal="center" vertical="center"/>
    </xf>
    <xf numFmtId="0" fontId="6" fillId="0" borderId="23" xfId="0" applyNumberFormat="1" applyFont="1" applyBorder="1" applyAlignment="1">
      <alignment horizontal="center" vertical="center"/>
    </xf>
    <xf numFmtId="0" fontId="6" fillId="0" borderId="24" xfId="0" applyNumberFormat="1" applyFont="1" applyBorder="1" applyAlignment="1">
      <alignment horizontal="center" vertical="center" wrapText="1"/>
    </xf>
    <xf numFmtId="0" fontId="6" fillId="0" borderId="24" xfId="0" quotePrefix="1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27" xfId="0" applyNumberFormat="1" applyFont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 vertical="center"/>
    </xf>
    <xf numFmtId="0" fontId="6" fillId="0" borderId="30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 vertical="center"/>
    </xf>
    <xf numFmtId="0" fontId="6" fillId="0" borderId="24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6" fillId="0" borderId="22" xfId="0" applyNumberFormat="1" applyFont="1" applyBorder="1" applyAlignment="1">
      <alignment horizontal="center"/>
    </xf>
    <xf numFmtId="0" fontId="6" fillId="0" borderId="23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2" fontId="6" fillId="0" borderId="26" xfId="0" applyNumberFormat="1" applyFont="1" applyBorder="1" applyAlignment="1">
      <alignment horizontal="center"/>
    </xf>
    <xf numFmtId="0" fontId="6" fillId="0" borderId="29" xfId="0" applyNumberFormat="1" applyFont="1" applyBorder="1" applyAlignment="1">
      <alignment horizontal="center"/>
    </xf>
    <xf numFmtId="0" fontId="6" fillId="0" borderId="30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2" fontId="6" fillId="0" borderId="29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26" xfId="0" applyNumberFormat="1" applyFont="1" applyBorder="1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166" fontId="6" fillId="0" borderId="25" xfId="0" applyNumberFormat="1" applyFont="1" applyBorder="1" applyAlignment="1">
      <alignment horizontal="center" vertical="center"/>
    </xf>
    <xf numFmtId="2" fontId="6" fillId="0" borderId="25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0" fontId="6" fillId="0" borderId="22" xfId="1" applyNumberFormat="1" applyFont="1" applyFill="1" applyBorder="1" applyAlignment="1">
      <alignment horizontal="center" vertical="top" wrapText="1"/>
    </xf>
    <xf numFmtId="0" fontId="6" fillId="0" borderId="0" xfId="1" applyNumberFormat="1" applyFont="1" applyFill="1" applyBorder="1" applyAlignment="1">
      <alignment horizontal="center" vertical="top" wrapText="1"/>
    </xf>
    <xf numFmtId="0" fontId="6" fillId="0" borderId="29" xfId="1" applyNumberFormat="1" applyFont="1" applyFill="1" applyBorder="1" applyAlignment="1">
      <alignment horizontal="center" vertical="top" wrapText="1"/>
    </xf>
    <xf numFmtId="166" fontId="6" fillId="0" borderId="28" xfId="0" applyNumberFormat="1" applyFont="1" applyBorder="1" applyAlignment="1">
      <alignment horizontal="center" vertical="center"/>
    </xf>
    <xf numFmtId="166" fontId="6" fillId="0" borderId="21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horizontal="center" vertical="center"/>
    </xf>
    <xf numFmtId="166" fontId="12" fillId="0" borderId="0" xfId="0" applyNumberFormat="1" applyFont="1" applyFill="1" applyBorder="1" applyAlignment="1">
      <alignment horizontal="center" vertical="center"/>
    </xf>
    <xf numFmtId="1" fontId="12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2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0" fillId="0" borderId="22" xfId="0" applyNumberFormat="1" applyFont="1" applyBorder="1" applyAlignment="1">
      <alignment horizontal="center" vertical="center"/>
    </xf>
    <xf numFmtId="0" fontId="0" fillId="0" borderId="23" xfId="0" applyNumberFormat="1" applyFont="1" applyBorder="1" applyAlignment="1">
      <alignment horizontal="center" vertical="center"/>
    </xf>
    <xf numFmtId="0" fontId="0" fillId="0" borderId="29" xfId="0" applyNumberFormat="1" applyFont="1" applyBorder="1" applyAlignment="1">
      <alignment horizontal="center" vertical="center"/>
    </xf>
    <xf numFmtId="0" fontId="0" fillId="0" borderId="30" xfId="0" applyNumberFormat="1" applyFont="1" applyBorder="1" applyAlignment="1">
      <alignment horizontal="center" vertical="center"/>
    </xf>
    <xf numFmtId="0" fontId="0" fillId="0" borderId="24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4" fontId="0" fillId="0" borderId="26" xfId="0" applyNumberFormat="1" applyFont="1" applyBorder="1" applyAlignment="1">
      <alignment horizontal="center"/>
    </xf>
    <xf numFmtId="0" fontId="0" fillId="0" borderId="27" xfId="0" applyNumberFormat="1" applyFont="1" applyBorder="1" applyAlignment="1">
      <alignment horizontal="center"/>
    </xf>
    <xf numFmtId="164" fontId="0" fillId="0" borderId="29" xfId="0" applyNumberFormat="1" applyFont="1" applyBorder="1" applyAlignment="1">
      <alignment horizontal="center"/>
    </xf>
    <xf numFmtId="164" fontId="0" fillId="0" borderId="30" xfId="0" applyNumberFormat="1" applyFont="1" applyBorder="1" applyAlignment="1">
      <alignment horizontal="center"/>
    </xf>
    <xf numFmtId="0" fontId="0" fillId="0" borderId="0" xfId="0" applyNumberFormat="1" applyFont="1" applyFill="1" applyBorder="1" applyAlignment="1"/>
    <xf numFmtId="0" fontId="5" fillId="0" borderId="18" xfId="1" applyNumberFormat="1" applyFont="1" applyFill="1" applyBorder="1" applyAlignment="1">
      <alignment horizontal="center" vertical="center" wrapText="1"/>
    </xf>
    <xf numFmtId="0" fontId="6" fillId="0" borderId="22" xfId="1" applyNumberFormat="1" applyFont="1" applyFill="1" applyBorder="1" applyAlignment="1">
      <alignment horizontal="center" vertical="center" wrapText="1"/>
    </xf>
    <xf numFmtId="0" fontId="6" fillId="0" borderId="0" xfId="1" applyNumberFormat="1" applyFont="1" applyFill="1" applyBorder="1" applyAlignment="1">
      <alignment horizontal="center" vertical="center" wrapText="1"/>
    </xf>
    <xf numFmtId="0" fontId="6" fillId="0" borderId="29" xfId="1" applyNumberFormat="1" applyFont="1" applyFill="1" applyBorder="1" applyAlignment="1">
      <alignment horizontal="center" vertical="center" wrapText="1"/>
    </xf>
    <xf numFmtId="2" fontId="0" fillId="0" borderId="0" xfId="0" applyNumberFormat="1" applyFont="1" applyBorder="1" applyAlignment="1">
      <alignment horizontal="center"/>
    </xf>
    <xf numFmtId="2" fontId="6" fillId="0" borderId="0" xfId="0" applyNumberFormat="1" applyFont="1" applyBorder="1" applyAlignment="1">
      <alignment horizontal="center" vertical="center"/>
    </xf>
    <xf numFmtId="2" fontId="0" fillId="0" borderId="29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11" fontId="0" fillId="0" borderId="0" xfId="0" applyNumberFormat="1"/>
    <xf numFmtId="0" fontId="1" fillId="0" borderId="15" xfId="0" applyFont="1" applyBorder="1"/>
    <xf numFmtId="0" fontId="1" fillId="0" borderId="6" xfId="0" applyFont="1" applyBorder="1"/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14" fontId="1" fillId="0" borderId="15" xfId="0" applyNumberFormat="1" applyFont="1" applyBorder="1"/>
    <xf numFmtId="166" fontId="6" fillId="0" borderId="22" xfId="0" applyNumberFormat="1" applyFont="1" applyBorder="1" applyAlignment="1">
      <alignment horizontal="center" vertical="center"/>
    </xf>
    <xf numFmtId="166" fontId="6" fillId="0" borderId="0" xfId="0" applyNumberFormat="1" applyFont="1" applyBorder="1" applyAlignment="1">
      <alignment horizontal="center" vertical="center"/>
    </xf>
    <xf numFmtId="1" fontId="6" fillId="0" borderId="0" xfId="0" applyNumberFormat="1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164" fontId="6" fillId="0" borderId="22" xfId="0" applyNumberFormat="1" applyFont="1" applyBorder="1" applyAlignment="1">
      <alignment horizontal="center" vertical="center"/>
    </xf>
    <xf numFmtId="1" fontId="6" fillId="0" borderId="29" xfId="0" applyNumberFormat="1" applyFont="1" applyBorder="1" applyAlignment="1">
      <alignment horizontal="center" vertical="center"/>
    </xf>
    <xf numFmtId="166" fontId="6" fillId="0" borderId="29" xfId="0" applyNumberFormat="1" applyFont="1" applyBorder="1" applyAlignment="1">
      <alignment horizontal="center" vertical="center"/>
    </xf>
    <xf numFmtId="165" fontId="0" fillId="0" borderId="0" xfId="0" applyNumberFormat="1"/>
    <xf numFmtId="14" fontId="1" fillId="0" borderId="3" xfId="0" applyNumberFormat="1" applyFont="1" applyBorder="1"/>
    <xf numFmtId="14" fontId="1" fillId="0" borderId="4" xfId="0" applyNumberFormat="1" applyFont="1" applyBorder="1"/>
    <xf numFmtId="0" fontId="0" fillId="0" borderId="3" xfId="0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14" fontId="1" fillId="0" borderId="2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/>
    </xf>
    <xf numFmtId="4" fontId="0" fillId="0" borderId="3" xfId="0" applyNumberFormat="1" applyBorder="1"/>
    <xf numFmtId="4" fontId="0" fillId="0" borderId="4" xfId="0" applyNumberFormat="1" applyBorder="1"/>
    <xf numFmtId="4" fontId="0" fillId="0" borderId="2" xfId="0" applyNumberFormat="1" applyBorder="1"/>
    <xf numFmtId="4" fontId="0" fillId="0" borderId="1" xfId="0" applyNumberFormat="1" applyBorder="1"/>
    <xf numFmtId="4" fontId="0" fillId="0" borderId="11" xfId="0" applyNumberFormat="1" applyBorder="1"/>
    <xf numFmtId="4" fontId="0" fillId="0" borderId="14" xfId="0" applyNumberFormat="1" applyBorder="1"/>
    <xf numFmtId="4" fontId="0" fillId="0" borderId="9" xfId="0" applyNumberFormat="1" applyBorder="1"/>
    <xf numFmtId="0" fontId="1" fillId="0" borderId="0" xfId="0" applyFont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/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10" fillId="0" borderId="17" xfId="0" applyNumberFormat="1" applyFont="1" applyBorder="1" applyAlignment="1">
      <alignment horizontal="center" vertical="center"/>
    </xf>
    <xf numFmtId="0" fontId="0" fillId="0" borderId="18" xfId="0" applyNumberFormat="1" applyFont="1" applyBorder="1" applyAlignment="1"/>
    <xf numFmtId="0" fontId="0" fillId="0" borderId="0" xfId="0" applyNumberFormat="1" applyFont="1" applyBorder="1" applyAlignment="1"/>
    <xf numFmtId="0" fontId="0" fillId="0" borderId="26" xfId="0" applyNumberFormat="1" applyFont="1" applyBorder="1" applyAlignment="1"/>
    <xf numFmtId="0" fontId="9" fillId="0" borderId="17" xfId="0" applyNumberFormat="1" applyFont="1" applyBorder="1" applyAlignment="1">
      <alignment horizontal="center"/>
    </xf>
    <xf numFmtId="0" fontId="0" fillId="0" borderId="19" xfId="0" applyNumberFormat="1" applyFont="1" applyBorder="1" applyAlignment="1"/>
    <xf numFmtId="0" fontId="0" fillId="0" borderId="22" xfId="0" applyNumberFormat="1" applyFont="1" applyBorder="1" applyAlignment="1"/>
    <xf numFmtId="0" fontId="0" fillId="0" borderId="23" xfId="0" applyNumberFormat="1" applyFont="1" applyBorder="1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Sac A - Courbes des températures moyennes relevées dans le système n°1 et le milieu extérieur</a:t>
            </a:r>
            <a:endParaRPr lang="fr-B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630360347634893E-2"/>
          <c:y val="0.27961029923451636"/>
          <c:w val="0.84739279304730208"/>
          <c:h val="0.5066416802283848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'Suivi température'!$B$5</c:f>
              <c:strCache>
                <c:ptCount val="1"/>
                <c:pt idx="0">
                  <c:v>T° compost (°C)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'Suivi température'!$A$6:$A$22</c:f>
              <c:numCache>
                <c:formatCode>m/d/yyyy</c:formatCode>
                <c:ptCount val="17"/>
                <c:pt idx="0">
                  <c:v>45100</c:v>
                </c:pt>
                <c:pt idx="1">
                  <c:v>45102</c:v>
                </c:pt>
                <c:pt idx="2">
                  <c:v>45112</c:v>
                </c:pt>
                <c:pt idx="3">
                  <c:v>45119</c:v>
                </c:pt>
                <c:pt idx="4">
                  <c:v>45126</c:v>
                </c:pt>
                <c:pt idx="5">
                  <c:v>45144</c:v>
                </c:pt>
                <c:pt idx="6">
                  <c:v>45153</c:v>
                </c:pt>
                <c:pt idx="7">
                  <c:v>45169</c:v>
                </c:pt>
                <c:pt idx="8">
                  <c:v>45173</c:v>
                </c:pt>
                <c:pt idx="9">
                  <c:v>45185</c:v>
                </c:pt>
                <c:pt idx="10">
                  <c:v>45215</c:v>
                </c:pt>
                <c:pt idx="11">
                  <c:v>45232</c:v>
                </c:pt>
                <c:pt idx="12">
                  <c:v>45243</c:v>
                </c:pt>
                <c:pt idx="13">
                  <c:v>45255</c:v>
                </c:pt>
                <c:pt idx="14">
                  <c:v>45299</c:v>
                </c:pt>
                <c:pt idx="15">
                  <c:v>45324</c:v>
                </c:pt>
                <c:pt idx="16">
                  <c:v>45341</c:v>
                </c:pt>
              </c:numCache>
            </c:numRef>
          </c:xVal>
          <c:yVal>
            <c:numRef>
              <c:f>'Suivi température'!$B$6:$B$22</c:f>
              <c:numCache>
                <c:formatCode>General</c:formatCode>
                <c:ptCount val="17"/>
                <c:pt idx="0">
                  <c:v>40</c:v>
                </c:pt>
                <c:pt idx="1">
                  <c:v>40</c:v>
                </c:pt>
                <c:pt idx="2">
                  <c:v>54</c:v>
                </c:pt>
                <c:pt idx="3">
                  <c:v>63</c:v>
                </c:pt>
                <c:pt idx="4">
                  <c:v>64</c:v>
                </c:pt>
                <c:pt idx="5">
                  <c:v>62</c:v>
                </c:pt>
                <c:pt idx="6">
                  <c:v>63</c:v>
                </c:pt>
                <c:pt idx="7">
                  <c:v>59</c:v>
                </c:pt>
                <c:pt idx="8">
                  <c:v>60</c:v>
                </c:pt>
                <c:pt idx="9">
                  <c:v>64</c:v>
                </c:pt>
                <c:pt idx="10">
                  <c:v>60</c:v>
                </c:pt>
                <c:pt idx="11">
                  <c:v>48</c:v>
                </c:pt>
                <c:pt idx="12">
                  <c:v>40</c:v>
                </c:pt>
                <c:pt idx="13">
                  <c:v>39</c:v>
                </c:pt>
                <c:pt idx="14">
                  <c:v>27</c:v>
                </c:pt>
                <c:pt idx="15">
                  <c:v>21</c:v>
                </c:pt>
                <c:pt idx="16">
                  <c:v>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03-4F21-A160-835A824F4144}"/>
            </c:ext>
          </c:extLst>
        </c:ser>
        <c:ser>
          <c:idx val="1"/>
          <c:order val="1"/>
          <c:tx>
            <c:strRef>
              <c:f>'Suivi température'!$C$5</c:f>
              <c:strCache>
                <c:ptCount val="1"/>
                <c:pt idx="0">
                  <c:v>T° externe (°C)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'Suivi température'!$A$6:$A$22</c:f>
              <c:numCache>
                <c:formatCode>m/d/yyyy</c:formatCode>
                <c:ptCount val="17"/>
                <c:pt idx="0">
                  <c:v>45100</c:v>
                </c:pt>
                <c:pt idx="1">
                  <c:v>45102</c:v>
                </c:pt>
                <c:pt idx="2">
                  <c:v>45112</c:v>
                </c:pt>
                <c:pt idx="3">
                  <c:v>45119</c:v>
                </c:pt>
                <c:pt idx="4">
                  <c:v>45126</c:v>
                </c:pt>
                <c:pt idx="5">
                  <c:v>45144</c:v>
                </c:pt>
                <c:pt idx="6">
                  <c:v>45153</c:v>
                </c:pt>
                <c:pt idx="7">
                  <c:v>45169</c:v>
                </c:pt>
                <c:pt idx="8">
                  <c:v>45173</c:v>
                </c:pt>
                <c:pt idx="9">
                  <c:v>45185</c:v>
                </c:pt>
                <c:pt idx="10">
                  <c:v>45215</c:v>
                </c:pt>
                <c:pt idx="11">
                  <c:v>45232</c:v>
                </c:pt>
                <c:pt idx="12">
                  <c:v>45243</c:v>
                </c:pt>
                <c:pt idx="13">
                  <c:v>45255</c:v>
                </c:pt>
                <c:pt idx="14">
                  <c:v>45299</c:v>
                </c:pt>
                <c:pt idx="15">
                  <c:v>45324</c:v>
                </c:pt>
                <c:pt idx="16">
                  <c:v>45341</c:v>
                </c:pt>
              </c:numCache>
            </c:numRef>
          </c:xVal>
          <c:yVal>
            <c:numRef>
              <c:f>'Suivi température'!$C$6:$C$22</c:f>
              <c:numCache>
                <c:formatCode>General</c:formatCode>
                <c:ptCount val="17"/>
                <c:pt idx="0">
                  <c:v>28</c:v>
                </c:pt>
                <c:pt idx="1">
                  <c:v>30</c:v>
                </c:pt>
                <c:pt idx="2">
                  <c:v>25</c:v>
                </c:pt>
                <c:pt idx="3">
                  <c:v>23</c:v>
                </c:pt>
                <c:pt idx="4">
                  <c:v>22</c:v>
                </c:pt>
                <c:pt idx="5">
                  <c:v>18</c:v>
                </c:pt>
                <c:pt idx="6">
                  <c:v>24</c:v>
                </c:pt>
                <c:pt idx="7">
                  <c:v>20</c:v>
                </c:pt>
                <c:pt idx="8">
                  <c:v>23</c:v>
                </c:pt>
                <c:pt idx="9">
                  <c:v>22</c:v>
                </c:pt>
                <c:pt idx="10">
                  <c:v>3</c:v>
                </c:pt>
                <c:pt idx="11">
                  <c:v>15</c:v>
                </c:pt>
                <c:pt idx="12">
                  <c:v>13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03-4F21-A160-835A824F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6364639"/>
        <c:axId val="2106371711"/>
      </c:scatterChart>
      <c:valAx>
        <c:axId val="2106364639"/>
        <c:scaling>
          <c:orientation val="minMax"/>
          <c:max val="45341"/>
          <c:min val="45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6371711"/>
        <c:crosses val="autoZero"/>
        <c:crossBetween val="midCat"/>
      </c:valAx>
      <c:valAx>
        <c:axId val="210637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63646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Sac B - Courbes des températures moyennes relevées dans le système n°2 et le</a:t>
            </a:r>
            <a:r>
              <a:rPr lang="en-US" baseline="0"/>
              <a:t> milieu extérieur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'Suivi température'!$B$26</c:f>
              <c:strCache>
                <c:ptCount val="1"/>
                <c:pt idx="0">
                  <c:v>T° compost (°C)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'Suivi température'!$A$27:$A$47</c:f>
              <c:numCache>
                <c:formatCode>m/d/yyyy</c:formatCode>
                <c:ptCount val="21"/>
                <c:pt idx="0">
                  <c:v>45100</c:v>
                </c:pt>
                <c:pt idx="1">
                  <c:v>45108</c:v>
                </c:pt>
                <c:pt idx="2">
                  <c:v>45115</c:v>
                </c:pt>
                <c:pt idx="3">
                  <c:v>45131</c:v>
                </c:pt>
                <c:pt idx="4">
                  <c:v>45137</c:v>
                </c:pt>
                <c:pt idx="5">
                  <c:v>45144</c:v>
                </c:pt>
                <c:pt idx="6">
                  <c:v>45151</c:v>
                </c:pt>
                <c:pt idx="7">
                  <c:v>45161</c:v>
                </c:pt>
                <c:pt idx="8">
                  <c:v>45172</c:v>
                </c:pt>
                <c:pt idx="9">
                  <c:v>45186</c:v>
                </c:pt>
                <c:pt idx="10">
                  <c:v>45197</c:v>
                </c:pt>
                <c:pt idx="11">
                  <c:v>45214</c:v>
                </c:pt>
                <c:pt idx="12">
                  <c:v>45233</c:v>
                </c:pt>
                <c:pt idx="13">
                  <c:v>45249</c:v>
                </c:pt>
                <c:pt idx="14">
                  <c:v>45255</c:v>
                </c:pt>
                <c:pt idx="15">
                  <c:v>45269</c:v>
                </c:pt>
                <c:pt idx="16">
                  <c:v>45297</c:v>
                </c:pt>
                <c:pt idx="17">
                  <c:v>45325</c:v>
                </c:pt>
                <c:pt idx="18">
                  <c:v>45360</c:v>
                </c:pt>
                <c:pt idx="19">
                  <c:v>45388</c:v>
                </c:pt>
                <c:pt idx="20">
                  <c:v>45413</c:v>
                </c:pt>
              </c:numCache>
            </c:numRef>
          </c:xVal>
          <c:yVal>
            <c:numRef>
              <c:f>'Suivi température'!$B$27:$B$47</c:f>
              <c:numCache>
                <c:formatCode>General</c:formatCode>
                <c:ptCount val="21"/>
                <c:pt idx="0">
                  <c:v>43</c:v>
                </c:pt>
                <c:pt idx="1">
                  <c:v>55</c:v>
                </c:pt>
                <c:pt idx="2">
                  <c:v>60</c:v>
                </c:pt>
                <c:pt idx="3">
                  <c:v>55</c:v>
                </c:pt>
                <c:pt idx="4">
                  <c:v>45</c:v>
                </c:pt>
                <c:pt idx="5">
                  <c:v>50</c:v>
                </c:pt>
                <c:pt idx="6">
                  <c:v>50</c:v>
                </c:pt>
                <c:pt idx="7">
                  <c:v>55</c:v>
                </c:pt>
                <c:pt idx="8">
                  <c:v>50</c:v>
                </c:pt>
                <c:pt idx="9">
                  <c:v>50</c:v>
                </c:pt>
                <c:pt idx="10">
                  <c:v>55</c:v>
                </c:pt>
                <c:pt idx="11">
                  <c:v>55</c:v>
                </c:pt>
                <c:pt idx="12">
                  <c:v>45</c:v>
                </c:pt>
                <c:pt idx="13">
                  <c:v>38</c:v>
                </c:pt>
                <c:pt idx="14">
                  <c:v>38</c:v>
                </c:pt>
                <c:pt idx="15">
                  <c:v>15</c:v>
                </c:pt>
                <c:pt idx="16">
                  <c:v>13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DB-4DEC-A2B5-D216ABA823CE}"/>
            </c:ext>
          </c:extLst>
        </c:ser>
        <c:ser>
          <c:idx val="1"/>
          <c:order val="1"/>
          <c:tx>
            <c:strRef>
              <c:f>'Suivi température'!$C$26</c:f>
              <c:strCache>
                <c:ptCount val="1"/>
                <c:pt idx="0">
                  <c:v>T° externe (°C)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'Suivi température'!$A$27:$A$47</c:f>
              <c:numCache>
                <c:formatCode>m/d/yyyy</c:formatCode>
                <c:ptCount val="21"/>
                <c:pt idx="0">
                  <c:v>45100</c:v>
                </c:pt>
                <c:pt idx="1">
                  <c:v>45108</c:v>
                </c:pt>
                <c:pt idx="2">
                  <c:v>45115</c:v>
                </c:pt>
                <c:pt idx="3">
                  <c:v>45131</c:v>
                </c:pt>
                <c:pt idx="4">
                  <c:v>45137</c:v>
                </c:pt>
                <c:pt idx="5">
                  <c:v>45144</c:v>
                </c:pt>
                <c:pt idx="6">
                  <c:v>45151</c:v>
                </c:pt>
                <c:pt idx="7">
                  <c:v>45161</c:v>
                </c:pt>
                <c:pt idx="8">
                  <c:v>45172</c:v>
                </c:pt>
                <c:pt idx="9">
                  <c:v>45186</c:v>
                </c:pt>
                <c:pt idx="10">
                  <c:v>45197</c:v>
                </c:pt>
                <c:pt idx="11">
                  <c:v>45214</c:v>
                </c:pt>
                <c:pt idx="12">
                  <c:v>45233</c:v>
                </c:pt>
                <c:pt idx="13">
                  <c:v>45249</c:v>
                </c:pt>
                <c:pt idx="14">
                  <c:v>45255</c:v>
                </c:pt>
                <c:pt idx="15">
                  <c:v>45269</c:v>
                </c:pt>
                <c:pt idx="16">
                  <c:v>45297</c:v>
                </c:pt>
                <c:pt idx="17">
                  <c:v>45325</c:v>
                </c:pt>
                <c:pt idx="18">
                  <c:v>45360</c:v>
                </c:pt>
                <c:pt idx="19">
                  <c:v>45388</c:v>
                </c:pt>
                <c:pt idx="20">
                  <c:v>45413</c:v>
                </c:pt>
              </c:numCache>
            </c:numRef>
          </c:xVal>
          <c:yVal>
            <c:numRef>
              <c:f>'Suivi température'!$C$27:$C$47</c:f>
              <c:numCache>
                <c:formatCode>General</c:formatCode>
                <c:ptCount val="21"/>
                <c:pt idx="0">
                  <c:v>26</c:v>
                </c:pt>
                <c:pt idx="1">
                  <c:v>19</c:v>
                </c:pt>
                <c:pt idx="2">
                  <c:v>20</c:v>
                </c:pt>
                <c:pt idx="3">
                  <c:v>18</c:v>
                </c:pt>
                <c:pt idx="4">
                  <c:v>18</c:v>
                </c:pt>
                <c:pt idx="5">
                  <c:v>15</c:v>
                </c:pt>
                <c:pt idx="6">
                  <c:v>23</c:v>
                </c:pt>
                <c:pt idx="7">
                  <c:v>28</c:v>
                </c:pt>
                <c:pt idx="8">
                  <c:v>28</c:v>
                </c:pt>
                <c:pt idx="9">
                  <c:v>25</c:v>
                </c:pt>
                <c:pt idx="10">
                  <c:v>20</c:v>
                </c:pt>
                <c:pt idx="11">
                  <c:v>13</c:v>
                </c:pt>
                <c:pt idx="12">
                  <c:v>12</c:v>
                </c:pt>
                <c:pt idx="13">
                  <c:v>13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15</c:v>
                </c:pt>
                <c:pt idx="18">
                  <c:v>11</c:v>
                </c:pt>
                <c:pt idx="19">
                  <c:v>18</c:v>
                </c:pt>
                <c:pt idx="20">
                  <c:v>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DB-4DEC-A2B5-D216ABA82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192831"/>
        <c:axId val="66198239"/>
      </c:scatterChart>
      <c:valAx>
        <c:axId val="66192831"/>
        <c:scaling>
          <c:orientation val="minMax"/>
          <c:max val="45415"/>
          <c:min val="45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198239"/>
        <c:crosses val="autoZero"/>
        <c:crossBetween val="midCat"/>
      </c:valAx>
      <c:valAx>
        <c:axId val="66198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1928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BE"/>
              <a:t>Sac C - Courbes des températures moyennes relevées dans le système n°3 et le milieu extérieur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'Suivi température'!$B$52</c:f>
              <c:strCache>
                <c:ptCount val="1"/>
                <c:pt idx="0">
                  <c:v>T° compost (°C)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'Suivi température'!$A$53:$A$63</c:f>
              <c:numCache>
                <c:formatCode>m/d/yyyy</c:formatCode>
                <c:ptCount val="11"/>
                <c:pt idx="0">
                  <c:v>45100</c:v>
                </c:pt>
                <c:pt idx="1">
                  <c:v>45107</c:v>
                </c:pt>
                <c:pt idx="2">
                  <c:v>45123</c:v>
                </c:pt>
                <c:pt idx="3">
                  <c:v>45141</c:v>
                </c:pt>
                <c:pt idx="4">
                  <c:v>45151</c:v>
                </c:pt>
                <c:pt idx="5">
                  <c:v>45162</c:v>
                </c:pt>
                <c:pt idx="6">
                  <c:v>45222</c:v>
                </c:pt>
                <c:pt idx="7">
                  <c:v>45252</c:v>
                </c:pt>
                <c:pt idx="8">
                  <c:v>45277</c:v>
                </c:pt>
                <c:pt idx="9">
                  <c:v>45315</c:v>
                </c:pt>
                <c:pt idx="10">
                  <c:v>45351</c:v>
                </c:pt>
              </c:numCache>
            </c:numRef>
          </c:xVal>
          <c:yVal>
            <c:numRef>
              <c:f>'Suivi température'!$B$53:$B$63</c:f>
              <c:numCache>
                <c:formatCode>General</c:formatCode>
                <c:ptCount val="11"/>
                <c:pt idx="0">
                  <c:v>50</c:v>
                </c:pt>
                <c:pt idx="1">
                  <c:v>57</c:v>
                </c:pt>
                <c:pt idx="2">
                  <c:v>47</c:v>
                </c:pt>
                <c:pt idx="3">
                  <c:v>44</c:v>
                </c:pt>
                <c:pt idx="4">
                  <c:v>42</c:v>
                </c:pt>
                <c:pt idx="5">
                  <c:v>46</c:v>
                </c:pt>
                <c:pt idx="6">
                  <c:v>40</c:v>
                </c:pt>
                <c:pt idx="7">
                  <c:v>31</c:v>
                </c:pt>
                <c:pt idx="8">
                  <c:v>21</c:v>
                </c:pt>
                <c:pt idx="9">
                  <c:v>11</c:v>
                </c:pt>
                <c:pt idx="10">
                  <c:v>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5EE-4353-90E3-07C288C6AF08}"/>
            </c:ext>
          </c:extLst>
        </c:ser>
        <c:ser>
          <c:idx val="1"/>
          <c:order val="1"/>
          <c:tx>
            <c:strRef>
              <c:f>'Suivi température'!$C$52</c:f>
              <c:strCache>
                <c:ptCount val="1"/>
                <c:pt idx="0">
                  <c:v>T° externe (°C)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'Suivi température'!$A$53:$A$63</c:f>
              <c:numCache>
                <c:formatCode>m/d/yyyy</c:formatCode>
                <c:ptCount val="11"/>
                <c:pt idx="0">
                  <c:v>45100</c:v>
                </c:pt>
                <c:pt idx="1">
                  <c:v>45107</c:v>
                </c:pt>
                <c:pt idx="2">
                  <c:v>45123</c:v>
                </c:pt>
                <c:pt idx="3">
                  <c:v>45141</c:v>
                </c:pt>
                <c:pt idx="4">
                  <c:v>45151</c:v>
                </c:pt>
                <c:pt idx="5">
                  <c:v>45162</c:v>
                </c:pt>
                <c:pt idx="6">
                  <c:v>45222</c:v>
                </c:pt>
                <c:pt idx="7">
                  <c:v>45252</c:v>
                </c:pt>
                <c:pt idx="8">
                  <c:v>45277</c:v>
                </c:pt>
                <c:pt idx="9">
                  <c:v>45315</c:v>
                </c:pt>
                <c:pt idx="10">
                  <c:v>45351</c:v>
                </c:pt>
              </c:numCache>
            </c:numRef>
          </c:xVal>
          <c:yVal>
            <c:numRef>
              <c:f>'Suivi température'!$C$53:$C$63</c:f>
              <c:numCache>
                <c:formatCode>General</c:formatCode>
                <c:ptCount val="11"/>
                <c:pt idx="0">
                  <c:v>24</c:v>
                </c:pt>
                <c:pt idx="1">
                  <c:v>22</c:v>
                </c:pt>
                <c:pt idx="2">
                  <c:v>18</c:v>
                </c:pt>
                <c:pt idx="3">
                  <c:v>19</c:v>
                </c:pt>
                <c:pt idx="4">
                  <c:v>23</c:v>
                </c:pt>
                <c:pt idx="5">
                  <c:v>24</c:v>
                </c:pt>
                <c:pt idx="6">
                  <c:v>13</c:v>
                </c:pt>
                <c:pt idx="7">
                  <c:v>7</c:v>
                </c:pt>
                <c:pt idx="8">
                  <c:v>8</c:v>
                </c:pt>
                <c:pt idx="9">
                  <c:v>11</c:v>
                </c:pt>
                <c:pt idx="10">
                  <c:v>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5EE-4353-90E3-07C288C6A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557695"/>
        <c:axId val="573543551"/>
      </c:scatterChart>
      <c:valAx>
        <c:axId val="573557695"/>
        <c:scaling>
          <c:orientation val="minMax"/>
          <c:max val="45352"/>
          <c:min val="45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3543551"/>
        <c:crosses val="autoZero"/>
        <c:crossBetween val="midCat"/>
      </c:valAx>
      <c:valAx>
        <c:axId val="57354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3557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135255</xdr:colOff>
      <xdr:row>3</xdr:row>
      <xdr:rowOff>10477</xdr:rowOff>
    </xdr:from>
    <xdr:to>
      <xdr:col>12</xdr:col>
      <xdr:colOff>748665</xdr:colOff>
      <xdr:row>18</xdr:row>
      <xdr:rowOff>20002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A04ACD73-6AAA-4F66-A336-09785C2A9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786765</xdr:colOff>
      <xdr:row>24</xdr:row>
      <xdr:rowOff>2857</xdr:rowOff>
    </xdr:from>
    <xdr:to>
      <xdr:col>12</xdr:col>
      <xdr:colOff>619125</xdr:colOff>
      <xdr:row>39</xdr:row>
      <xdr:rowOff>6667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7831B882-3A0A-4927-9517-F869FB4677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17145</xdr:colOff>
      <xdr:row>49</xdr:row>
      <xdr:rowOff>181927</xdr:rowOff>
    </xdr:from>
    <xdr:to>
      <xdr:col>12</xdr:col>
      <xdr:colOff>681990</xdr:colOff>
      <xdr:row>64</xdr:row>
      <xdr:rowOff>168592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83B66BF-B88A-4814-B6D8-50F19C0602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9"/>
  <sheetViews>
    <sheetView tabSelected="1" workbookViewId="0">
      <selection activeCell="E5" sqref="E5"/>
    </sheetView>
  </sheetViews>
  <sheetFormatPr baseColWidth="10" defaultRowHeight="14.4" x14ac:dyDescent="0.3"/>
  <cols>
    <col min="2" max="3" width="14" customWidth="1"/>
    <col min="4" max="4" width="17.21875" customWidth="1"/>
  </cols>
  <sheetData>
    <row r="1" spans="1:4" x14ac:dyDescent="0.3">
      <c r="A1" s="1" t="s">
        <v>158</v>
      </c>
    </row>
    <row r="3" spans="1:4" ht="15" thickBot="1" x14ac:dyDescent="0.35">
      <c r="A3" s="1" t="s">
        <v>18</v>
      </c>
    </row>
    <row r="4" spans="1:4" ht="15" thickBot="1" x14ac:dyDescent="0.35">
      <c r="A4" s="29"/>
      <c r="B4" s="168" t="s">
        <v>161</v>
      </c>
      <c r="C4" s="169"/>
      <c r="D4" s="171"/>
    </row>
    <row r="5" spans="1:4" ht="15" thickBot="1" x14ac:dyDescent="0.35">
      <c r="A5" s="153" t="s">
        <v>165</v>
      </c>
      <c r="B5" s="30" t="s">
        <v>163</v>
      </c>
      <c r="C5" s="30" t="s">
        <v>164</v>
      </c>
      <c r="D5" s="38" t="s">
        <v>2</v>
      </c>
    </row>
    <row r="6" spans="1:4" x14ac:dyDescent="0.3">
      <c r="A6" s="33">
        <v>45100</v>
      </c>
      <c r="B6" s="42">
        <v>40</v>
      </c>
      <c r="C6" s="42">
        <v>28</v>
      </c>
      <c r="D6" s="148" t="s">
        <v>159</v>
      </c>
    </row>
    <row r="7" spans="1:4" x14ac:dyDescent="0.3">
      <c r="A7" s="34">
        <v>45102</v>
      </c>
      <c r="B7" s="31">
        <v>40</v>
      </c>
      <c r="C7" s="31">
        <v>30</v>
      </c>
      <c r="D7" s="31" t="s">
        <v>159</v>
      </c>
    </row>
    <row r="8" spans="1:4" x14ac:dyDescent="0.3">
      <c r="A8" s="34">
        <v>45112</v>
      </c>
      <c r="B8" s="31">
        <v>54</v>
      </c>
      <c r="C8" s="31">
        <v>25</v>
      </c>
      <c r="D8" s="31" t="s">
        <v>159</v>
      </c>
    </row>
    <row r="9" spans="1:4" x14ac:dyDescent="0.3">
      <c r="A9" s="34">
        <v>45119</v>
      </c>
      <c r="B9" s="31">
        <v>63</v>
      </c>
      <c r="C9" s="31">
        <v>23</v>
      </c>
      <c r="D9" s="31" t="s">
        <v>159</v>
      </c>
    </row>
    <row r="10" spans="1:4" x14ac:dyDescent="0.3">
      <c r="A10" s="34">
        <v>45126</v>
      </c>
      <c r="B10" s="31">
        <v>64</v>
      </c>
      <c r="C10" s="31">
        <v>22</v>
      </c>
      <c r="D10" s="149" t="s">
        <v>9</v>
      </c>
    </row>
    <row r="11" spans="1:4" x14ac:dyDescent="0.3">
      <c r="A11" s="34">
        <v>45144</v>
      </c>
      <c r="B11" s="31">
        <v>62</v>
      </c>
      <c r="C11" s="31">
        <v>18</v>
      </c>
      <c r="D11" s="149" t="s">
        <v>144</v>
      </c>
    </row>
    <row r="12" spans="1:4" x14ac:dyDescent="0.3">
      <c r="A12" s="34">
        <v>45153</v>
      </c>
      <c r="B12" s="31">
        <v>63</v>
      </c>
      <c r="C12" s="31">
        <v>24</v>
      </c>
      <c r="D12" s="31" t="s">
        <v>159</v>
      </c>
    </row>
    <row r="13" spans="1:4" x14ac:dyDescent="0.3">
      <c r="A13" s="34">
        <v>45169</v>
      </c>
      <c r="B13" s="31">
        <v>59</v>
      </c>
      <c r="C13" s="31">
        <v>20</v>
      </c>
      <c r="D13" s="149" t="s">
        <v>9</v>
      </c>
    </row>
    <row r="14" spans="1:4" x14ac:dyDescent="0.3">
      <c r="A14" s="34">
        <v>45173</v>
      </c>
      <c r="B14" s="31">
        <v>60</v>
      </c>
      <c r="C14" s="31">
        <v>23</v>
      </c>
      <c r="D14" s="31" t="s">
        <v>159</v>
      </c>
    </row>
    <row r="15" spans="1:4" x14ac:dyDescent="0.3">
      <c r="A15" s="34">
        <v>45185</v>
      </c>
      <c r="B15" s="31">
        <v>64</v>
      </c>
      <c r="C15" s="31">
        <v>22</v>
      </c>
      <c r="D15" s="149" t="s">
        <v>9</v>
      </c>
    </row>
    <row r="16" spans="1:4" x14ac:dyDescent="0.3">
      <c r="A16" s="34">
        <v>45215</v>
      </c>
      <c r="B16" s="31">
        <v>60</v>
      </c>
      <c r="C16" s="31">
        <v>3</v>
      </c>
      <c r="D16" s="149" t="s">
        <v>159</v>
      </c>
    </row>
    <row r="17" spans="1:6" x14ac:dyDescent="0.3">
      <c r="A17" s="34">
        <v>45232</v>
      </c>
      <c r="B17" s="31">
        <v>48</v>
      </c>
      <c r="C17" s="31">
        <v>15</v>
      </c>
      <c r="D17" s="149" t="s">
        <v>9</v>
      </c>
    </row>
    <row r="18" spans="1:6" x14ac:dyDescent="0.3">
      <c r="A18" s="34">
        <v>45243</v>
      </c>
      <c r="B18" s="31">
        <v>40</v>
      </c>
      <c r="C18" s="31">
        <v>13</v>
      </c>
      <c r="D18" s="149" t="s">
        <v>9</v>
      </c>
    </row>
    <row r="19" spans="1:6" x14ac:dyDescent="0.3">
      <c r="A19" s="34">
        <v>45255</v>
      </c>
      <c r="B19" s="31">
        <v>39</v>
      </c>
      <c r="C19" s="31">
        <v>6</v>
      </c>
      <c r="D19" s="149" t="s">
        <v>9</v>
      </c>
    </row>
    <row r="20" spans="1:6" x14ac:dyDescent="0.3">
      <c r="A20" s="34">
        <v>45299</v>
      </c>
      <c r="B20" s="31">
        <v>27</v>
      </c>
      <c r="C20" s="31">
        <v>6</v>
      </c>
      <c r="D20" s="149" t="s">
        <v>9</v>
      </c>
    </row>
    <row r="21" spans="1:6" x14ac:dyDescent="0.3">
      <c r="A21" s="34">
        <v>45324</v>
      </c>
      <c r="B21" s="31">
        <v>21</v>
      </c>
      <c r="C21" s="31">
        <v>5</v>
      </c>
      <c r="D21" s="149" t="s">
        <v>9</v>
      </c>
    </row>
    <row r="22" spans="1:6" ht="15" thickBot="1" x14ac:dyDescent="0.35">
      <c r="A22" s="35">
        <v>45341</v>
      </c>
      <c r="B22" s="32">
        <v>22</v>
      </c>
      <c r="C22" s="32">
        <v>10</v>
      </c>
      <c r="D22" s="150" t="s">
        <v>9</v>
      </c>
    </row>
    <row r="23" spans="1:6" x14ac:dyDescent="0.3">
      <c r="B23" s="36"/>
      <c r="C23" s="36"/>
      <c r="F23" s="82"/>
    </row>
    <row r="24" spans="1:6" ht="15" thickBot="1" x14ac:dyDescent="0.35">
      <c r="A24" s="1" t="s">
        <v>143</v>
      </c>
    </row>
    <row r="25" spans="1:6" ht="15" thickBot="1" x14ac:dyDescent="0.35">
      <c r="B25" s="168" t="s">
        <v>162</v>
      </c>
      <c r="C25" s="169"/>
      <c r="D25" s="171"/>
    </row>
    <row r="26" spans="1:6" ht="15" thickBot="1" x14ac:dyDescent="0.35">
      <c r="A26" s="154" t="s">
        <v>165</v>
      </c>
      <c r="B26" s="30" t="s">
        <v>163</v>
      </c>
      <c r="C26" s="30" t="s">
        <v>164</v>
      </c>
      <c r="D26" s="38" t="s">
        <v>2</v>
      </c>
    </row>
    <row r="27" spans="1:6" x14ac:dyDescent="0.3">
      <c r="A27" s="133">
        <v>45100</v>
      </c>
      <c r="B27" s="130">
        <v>43</v>
      </c>
      <c r="C27" s="130">
        <v>26</v>
      </c>
      <c r="D27" s="130" t="s">
        <v>159</v>
      </c>
    </row>
    <row r="28" spans="1:6" x14ac:dyDescent="0.3">
      <c r="A28" s="134">
        <v>45108</v>
      </c>
      <c r="B28" s="131">
        <v>55</v>
      </c>
      <c r="C28" s="131">
        <v>19</v>
      </c>
      <c r="D28" s="131" t="s">
        <v>144</v>
      </c>
    </row>
    <row r="29" spans="1:6" x14ac:dyDescent="0.3">
      <c r="A29" s="134">
        <v>45115</v>
      </c>
      <c r="B29" s="131">
        <v>60</v>
      </c>
      <c r="C29" s="131">
        <v>20</v>
      </c>
      <c r="D29" s="131" t="s">
        <v>159</v>
      </c>
    </row>
    <row r="30" spans="1:6" x14ac:dyDescent="0.3">
      <c r="A30" s="134">
        <v>45131</v>
      </c>
      <c r="B30" s="131">
        <v>55</v>
      </c>
      <c r="C30" s="131">
        <v>18</v>
      </c>
      <c r="D30" s="131" t="s">
        <v>144</v>
      </c>
    </row>
    <row r="31" spans="1:6" x14ac:dyDescent="0.3">
      <c r="A31" s="134">
        <v>45137</v>
      </c>
      <c r="B31" s="131">
        <v>45</v>
      </c>
      <c r="C31" s="131">
        <v>18</v>
      </c>
      <c r="D31" s="131" t="s">
        <v>144</v>
      </c>
    </row>
    <row r="32" spans="1:6" x14ac:dyDescent="0.3">
      <c r="A32" s="134">
        <v>45144</v>
      </c>
      <c r="B32" s="131">
        <v>50</v>
      </c>
      <c r="C32" s="131">
        <v>15</v>
      </c>
      <c r="D32" s="131" t="s">
        <v>144</v>
      </c>
    </row>
    <row r="33" spans="1:6" x14ac:dyDescent="0.3">
      <c r="A33" s="134">
        <v>45151</v>
      </c>
      <c r="B33" s="131">
        <v>50</v>
      </c>
      <c r="C33" s="131">
        <v>23</v>
      </c>
      <c r="D33" s="131" t="s">
        <v>9</v>
      </c>
    </row>
    <row r="34" spans="1:6" x14ac:dyDescent="0.3">
      <c r="A34" s="134">
        <v>45161</v>
      </c>
      <c r="B34" s="131">
        <v>55</v>
      </c>
      <c r="C34" s="131">
        <v>28</v>
      </c>
      <c r="D34" s="131" t="s">
        <v>159</v>
      </c>
    </row>
    <row r="35" spans="1:6" x14ac:dyDescent="0.3">
      <c r="A35" s="134">
        <v>45172</v>
      </c>
      <c r="B35" s="131">
        <v>50</v>
      </c>
      <c r="C35" s="131">
        <v>28</v>
      </c>
      <c r="D35" s="131" t="s">
        <v>159</v>
      </c>
    </row>
    <row r="36" spans="1:6" x14ac:dyDescent="0.3">
      <c r="A36" s="134">
        <v>45186</v>
      </c>
      <c r="B36" s="131">
        <v>50</v>
      </c>
      <c r="C36" s="131">
        <v>25</v>
      </c>
      <c r="D36" s="131" t="s">
        <v>159</v>
      </c>
    </row>
    <row r="37" spans="1:6" x14ac:dyDescent="0.3">
      <c r="A37" s="134">
        <v>45197</v>
      </c>
      <c r="B37" s="131">
        <v>55</v>
      </c>
      <c r="C37" s="131">
        <v>20</v>
      </c>
      <c r="D37" s="131" t="s">
        <v>159</v>
      </c>
    </row>
    <row r="38" spans="1:6" x14ac:dyDescent="0.3">
      <c r="A38" s="134">
        <v>45214</v>
      </c>
      <c r="B38" s="131">
        <v>55</v>
      </c>
      <c r="C38" s="131">
        <v>13</v>
      </c>
      <c r="D38" s="131" t="s">
        <v>159</v>
      </c>
    </row>
    <row r="39" spans="1:6" x14ac:dyDescent="0.3">
      <c r="A39" s="134">
        <v>45233</v>
      </c>
      <c r="B39" s="131">
        <v>45</v>
      </c>
      <c r="C39" s="131">
        <v>12</v>
      </c>
      <c r="D39" s="131" t="s">
        <v>144</v>
      </c>
    </row>
    <row r="40" spans="1:6" x14ac:dyDescent="0.3">
      <c r="A40" s="134">
        <v>45249</v>
      </c>
      <c r="B40" s="131">
        <v>38</v>
      </c>
      <c r="C40" s="131">
        <v>13</v>
      </c>
      <c r="D40" s="131" t="s">
        <v>144</v>
      </c>
    </row>
    <row r="41" spans="1:6" x14ac:dyDescent="0.3">
      <c r="A41" s="134">
        <v>45255</v>
      </c>
      <c r="B41" s="131">
        <v>38</v>
      </c>
      <c r="C41" s="131">
        <v>8</v>
      </c>
      <c r="D41" s="131" t="s">
        <v>144</v>
      </c>
    </row>
    <row r="42" spans="1:6" x14ac:dyDescent="0.3">
      <c r="A42" s="134">
        <v>45269</v>
      </c>
      <c r="B42" s="131">
        <v>15</v>
      </c>
      <c r="C42" s="131">
        <v>9</v>
      </c>
      <c r="D42" s="131" t="s">
        <v>144</v>
      </c>
    </row>
    <row r="43" spans="1:6" x14ac:dyDescent="0.3">
      <c r="A43" s="134">
        <v>45297</v>
      </c>
      <c r="B43" s="131">
        <v>13</v>
      </c>
      <c r="C43" s="131">
        <v>10</v>
      </c>
      <c r="D43" s="131" t="s">
        <v>144</v>
      </c>
    </row>
    <row r="44" spans="1:6" x14ac:dyDescent="0.3">
      <c r="A44" s="134">
        <v>45325</v>
      </c>
      <c r="B44" s="131">
        <v>10</v>
      </c>
      <c r="C44" s="131">
        <v>15</v>
      </c>
      <c r="D44" s="131" t="s">
        <v>144</v>
      </c>
    </row>
    <row r="45" spans="1:6" x14ac:dyDescent="0.3">
      <c r="A45" s="134">
        <v>45360</v>
      </c>
      <c r="B45" s="131">
        <v>10</v>
      </c>
      <c r="C45" s="131">
        <v>11</v>
      </c>
      <c r="D45" s="131" t="s">
        <v>159</v>
      </c>
    </row>
    <row r="46" spans="1:6" x14ac:dyDescent="0.3">
      <c r="A46" s="134">
        <v>45388</v>
      </c>
      <c r="B46" s="131">
        <v>10</v>
      </c>
      <c r="C46" s="131">
        <v>18</v>
      </c>
      <c r="D46" s="131" t="s">
        <v>159</v>
      </c>
    </row>
    <row r="47" spans="1:6" ht="15" thickBot="1" x14ac:dyDescent="0.35">
      <c r="A47" s="135">
        <v>45413</v>
      </c>
      <c r="B47" s="132">
        <v>10</v>
      </c>
      <c r="C47" s="132">
        <v>19</v>
      </c>
      <c r="D47" s="132" t="s">
        <v>159</v>
      </c>
    </row>
    <row r="48" spans="1:6" x14ac:dyDescent="0.3">
      <c r="B48" s="82"/>
      <c r="C48" s="82"/>
      <c r="F48" s="82"/>
    </row>
    <row r="50" spans="1:6" ht="15" thickBot="1" x14ac:dyDescent="0.35">
      <c r="A50" s="1" t="s">
        <v>145</v>
      </c>
    </row>
    <row r="51" spans="1:6" ht="15" thickBot="1" x14ac:dyDescent="0.35">
      <c r="B51" s="168" t="s">
        <v>146</v>
      </c>
      <c r="C51" s="169"/>
      <c r="D51" s="170"/>
    </row>
    <row r="52" spans="1:6" ht="15" thickBot="1" x14ac:dyDescent="0.35">
      <c r="A52" s="154" t="s">
        <v>165</v>
      </c>
      <c r="B52" s="30" t="s">
        <v>163</v>
      </c>
      <c r="C52" s="30" t="s">
        <v>164</v>
      </c>
      <c r="D52" s="20" t="s">
        <v>2</v>
      </c>
    </row>
    <row r="53" spans="1:6" x14ac:dyDescent="0.3">
      <c r="A53" s="146">
        <v>45100</v>
      </c>
      <c r="B53" s="20">
        <v>50</v>
      </c>
      <c r="C53" s="20">
        <v>24</v>
      </c>
      <c r="D53" s="20" t="s">
        <v>9</v>
      </c>
    </row>
    <row r="54" spans="1:6" x14ac:dyDescent="0.3">
      <c r="A54" s="147">
        <v>45107</v>
      </c>
      <c r="B54" s="21">
        <v>57</v>
      </c>
      <c r="C54" s="21">
        <v>22</v>
      </c>
      <c r="D54" s="21" t="s">
        <v>9</v>
      </c>
    </row>
    <row r="55" spans="1:6" x14ac:dyDescent="0.3">
      <c r="A55" s="147">
        <v>45123</v>
      </c>
      <c r="B55" s="21">
        <v>47</v>
      </c>
      <c r="C55" s="21">
        <v>18</v>
      </c>
      <c r="D55" s="21" t="s">
        <v>9</v>
      </c>
    </row>
    <row r="56" spans="1:6" x14ac:dyDescent="0.3">
      <c r="A56" s="147">
        <v>45141</v>
      </c>
      <c r="B56" s="21">
        <v>44</v>
      </c>
      <c r="C56" s="21">
        <v>19</v>
      </c>
      <c r="D56" s="21" t="s">
        <v>159</v>
      </c>
    </row>
    <row r="57" spans="1:6" x14ac:dyDescent="0.3">
      <c r="A57" s="147">
        <v>45151</v>
      </c>
      <c r="B57" s="21">
        <v>42</v>
      </c>
      <c r="C57" s="21">
        <v>23</v>
      </c>
      <c r="D57" s="21" t="s">
        <v>159</v>
      </c>
    </row>
    <row r="58" spans="1:6" x14ac:dyDescent="0.3">
      <c r="A58" s="147">
        <v>45162</v>
      </c>
      <c r="B58" s="21">
        <v>46</v>
      </c>
      <c r="C58" s="21">
        <v>24</v>
      </c>
      <c r="D58" s="21" t="s">
        <v>160</v>
      </c>
    </row>
    <row r="59" spans="1:6" x14ac:dyDescent="0.3">
      <c r="A59" s="147">
        <v>45222</v>
      </c>
      <c r="B59" s="21">
        <v>40</v>
      </c>
      <c r="C59" s="21">
        <v>13</v>
      </c>
      <c r="D59" s="21" t="s">
        <v>9</v>
      </c>
    </row>
    <row r="60" spans="1:6" x14ac:dyDescent="0.3">
      <c r="A60" s="147">
        <v>45252</v>
      </c>
      <c r="B60" s="21">
        <v>31</v>
      </c>
      <c r="C60" s="21">
        <v>7</v>
      </c>
      <c r="D60" s="21" t="s">
        <v>159</v>
      </c>
    </row>
    <row r="61" spans="1:6" x14ac:dyDescent="0.3">
      <c r="A61" s="147">
        <v>45277</v>
      </c>
      <c r="B61" s="21">
        <v>21</v>
      </c>
      <c r="C61" s="21">
        <v>8</v>
      </c>
      <c r="D61" s="21" t="s">
        <v>159</v>
      </c>
    </row>
    <row r="62" spans="1:6" x14ac:dyDescent="0.3">
      <c r="A62" s="147">
        <v>45315</v>
      </c>
      <c r="B62" s="21">
        <v>11</v>
      </c>
      <c r="C62" s="21">
        <v>11</v>
      </c>
      <c r="D62" s="21" t="s">
        <v>9</v>
      </c>
      <c r="F62">
        <f>AVERAGE(B53:B63)</f>
        <v>37.363636363636367</v>
      </c>
    </row>
    <row r="63" spans="1:6" ht="15" thickBot="1" x14ac:dyDescent="0.35">
      <c r="A63" s="151">
        <v>45351</v>
      </c>
      <c r="B63" s="22">
        <v>22</v>
      </c>
      <c r="C63" s="22">
        <v>11</v>
      </c>
      <c r="D63" s="22" t="s">
        <v>9</v>
      </c>
    </row>
    <row r="64" spans="1:6" x14ac:dyDescent="0.3">
      <c r="F64">
        <f>AVERAGE(C53:C63)</f>
        <v>16.363636363636363</v>
      </c>
    </row>
    <row r="66" spans="1:4" ht="15" thickBot="1" x14ac:dyDescent="0.35">
      <c r="A66" s="1" t="s">
        <v>1</v>
      </c>
    </row>
    <row r="67" spans="1:4" ht="15" thickBot="1" x14ac:dyDescent="0.35">
      <c r="B67" s="168" t="s">
        <v>147</v>
      </c>
      <c r="C67" s="169"/>
      <c r="D67" s="170"/>
    </row>
    <row r="68" spans="1:4" ht="15" thickBot="1" x14ac:dyDescent="0.35">
      <c r="A68" s="154" t="s">
        <v>165</v>
      </c>
      <c r="B68" s="30" t="s">
        <v>163</v>
      </c>
      <c r="C68" s="30" t="s">
        <v>164</v>
      </c>
      <c r="D68" s="20" t="s">
        <v>2</v>
      </c>
    </row>
    <row r="69" spans="1:4" ht="15" thickBot="1" x14ac:dyDescent="0.35">
      <c r="A69" s="137">
        <v>45100</v>
      </c>
      <c r="B69" s="38">
        <v>45</v>
      </c>
      <c r="C69" s="38">
        <v>28</v>
      </c>
      <c r="D69" s="136" t="s">
        <v>159</v>
      </c>
    </row>
  </sheetData>
  <mergeCells count="4">
    <mergeCell ref="B67:D67"/>
    <mergeCell ref="B25:D25"/>
    <mergeCell ref="B4:D4"/>
    <mergeCell ref="B51:D5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65"/>
  <sheetViews>
    <sheetView workbookViewId="0">
      <selection activeCell="K9" sqref="K9"/>
    </sheetView>
  </sheetViews>
  <sheetFormatPr baseColWidth="10" defaultRowHeight="14.4" x14ac:dyDescent="0.3"/>
  <cols>
    <col min="1" max="1" width="21.33203125" customWidth="1"/>
    <col min="2" max="2" width="16" customWidth="1"/>
    <col min="3" max="3" width="30.44140625" customWidth="1"/>
    <col min="5" max="8" width="17.33203125" customWidth="1"/>
    <col min="9" max="9" width="17.109375" customWidth="1"/>
    <col min="10" max="10" width="23.109375" customWidth="1"/>
    <col min="11" max="16" width="17.33203125" customWidth="1"/>
    <col min="17" max="17" width="22.6640625" customWidth="1"/>
  </cols>
  <sheetData>
    <row r="1" spans="1:17" x14ac:dyDescent="0.3">
      <c r="A1" s="1" t="s">
        <v>174</v>
      </c>
    </row>
    <row r="2" spans="1:17" x14ac:dyDescent="0.3">
      <c r="A2" s="1"/>
    </row>
    <row r="3" spans="1:17" x14ac:dyDescent="0.3">
      <c r="A3" s="167" t="s">
        <v>166</v>
      </c>
    </row>
    <row r="4" spans="1:17" ht="15" thickBot="1" x14ac:dyDescent="0.35"/>
    <row r="5" spans="1:17" ht="15" thickBot="1" x14ac:dyDescent="0.35">
      <c r="A5" s="168" t="s">
        <v>3</v>
      </c>
      <c r="B5" s="181"/>
      <c r="C5" s="171"/>
      <c r="D5" s="168" t="s">
        <v>17</v>
      </c>
      <c r="E5" s="169"/>
      <c r="F5" s="169"/>
      <c r="G5" s="169"/>
      <c r="H5" s="169"/>
      <c r="I5" s="169"/>
      <c r="J5" s="170"/>
      <c r="K5" s="23"/>
      <c r="L5" s="23"/>
      <c r="M5" s="23"/>
      <c r="N5" s="23"/>
      <c r="O5" s="23"/>
      <c r="P5" s="23"/>
      <c r="Q5" s="23"/>
    </row>
    <row r="6" spans="1:17" ht="16.2" thickBot="1" x14ac:dyDescent="0.35">
      <c r="A6" s="10" t="s">
        <v>5</v>
      </c>
      <c r="B6" s="11" t="s">
        <v>10</v>
      </c>
      <c r="C6" s="18" t="s">
        <v>0</v>
      </c>
      <c r="D6" s="154" t="s">
        <v>167</v>
      </c>
      <c r="E6" s="24" t="s">
        <v>12</v>
      </c>
      <c r="F6" s="155" t="s">
        <v>168</v>
      </c>
      <c r="G6" s="155" t="s">
        <v>169</v>
      </c>
      <c r="H6" s="155" t="s">
        <v>170</v>
      </c>
      <c r="I6" s="19" t="s">
        <v>16</v>
      </c>
      <c r="J6" s="2" t="s">
        <v>4</v>
      </c>
      <c r="Q6" s="19"/>
    </row>
    <row r="7" spans="1:17" x14ac:dyDescent="0.3">
      <c r="A7" s="174" t="s">
        <v>6</v>
      </c>
      <c r="B7" s="177">
        <v>1</v>
      </c>
      <c r="C7" s="178" t="s">
        <v>18</v>
      </c>
      <c r="D7" s="184">
        <v>5.2374999999999998</v>
      </c>
      <c r="E7" s="20" t="s">
        <v>13</v>
      </c>
      <c r="F7" s="12">
        <v>11.1572</v>
      </c>
      <c r="G7" s="8">
        <v>5.4015000000000004</v>
      </c>
      <c r="H7" s="8">
        <f t="shared" ref="H7:H15" si="0">F7-G7</f>
        <v>5.7556999999999992</v>
      </c>
      <c r="I7" s="13">
        <f t="shared" ref="I7:I15" si="1">(H7/F7)*100</f>
        <v>51.58731581400351</v>
      </c>
      <c r="J7" s="184">
        <f t="shared" ref="J7" si="2">AVERAGE(I7,I8,I9)</f>
        <v>54.234085642339714</v>
      </c>
      <c r="Q7" s="4"/>
    </row>
    <row r="8" spans="1:17" x14ac:dyDescent="0.3">
      <c r="A8" s="175"/>
      <c r="B8" s="172"/>
      <c r="C8" s="179"/>
      <c r="D8" s="185"/>
      <c r="E8" s="21" t="s">
        <v>14</v>
      </c>
      <c r="F8" s="14">
        <v>11.252600000000001</v>
      </c>
      <c r="G8" s="6">
        <v>5.5880000000000001</v>
      </c>
      <c r="H8" s="6">
        <f t="shared" si="0"/>
        <v>5.664600000000001</v>
      </c>
      <c r="I8" s="15">
        <f t="shared" si="1"/>
        <v>50.340365782130355</v>
      </c>
      <c r="J8" s="185"/>
      <c r="Q8" s="4"/>
    </row>
    <row r="9" spans="1:17" ht="15" thickBot="1" x14ac:dyDescent="0.35">
      <c r="A9" s="175"/>
      <c r="B9" s="172"/>
      <c r="C9" s="179"/>
      <c r="D9" s="185"/>
      <c r="E9" s="22" t="s">
        <v>15</v>
      </c>
      <c r="F9" s="17">
        <v>11.3559</v>
      </c>
      <c r="G9" s="9">
        <v>4.4543999999999997</v>
      </c>
      <c r="H9" s="9">
        <f t="shared" si="0"/>
        <v>6.9015000000000004</v>
      </c>
      <c r="I9" s="16">
        <f t="shared" si="1"/>
        <v>60.77457533088527</v>
      </c>
      <c r="J9" s="186"/>
      <c r="Q9" s="4"/>
    </row>
    <row r="10" spans="1:17" x14ac:dyDescent="0.3">
      <c r="A10" s="175"/>
      <c r="B10" s="172">
        <v>2</v>
      </c>
      <c r="C10" s="179" t="s">
        <v>18</v>
      </c>
      <c r="D10" s="185">
        <v>6.8025000000000002</v>
      </c>
      <c r="E10" s="20" t="s">
        <v>13</v>
      </c>
      <c r="F10" s="8">
        <v>12.9619</v>
      </c>
      <c r="G10" s="8">
        <v>7.9970999999999997</v>
      </c>
      <c r="H10" s="8">
        <f t="shared" si="0"/>
        <v>4.9648000000000003</v>
      </c>
      <c r="I10" s="8">
        <f t="shared" si="1"/>
        <v>38.303026562463835</v>
      </c>
      <c r="J10" s="184">
        <f t="shared" ref="J10" si="3">AVERAGE(I10,I11,I12)</f>
        <v>35.596724368689117</v>
      </c>
    </row>
    <row r="11" spans="1:17" x14ac:dyDescent="0.3">
      <c r="A11" s="175"/>
      <c r="B11" s="172"/>
      <c r="C11" s="179"/>
      <c r="D11" s="185"/>
      <c r="E11" s="21" t="s">
        <v>14</v>
      </c>
      <c r="F11" s="6">
        <v>12.6959</v>
      </c>
      <c r="G11" s="6">
        <v>7.9036999999999997</v>
      </c>
      <c r="H11" s="6">
        <f t="shared" si="0"/>
        <v>4.7922000000000002</v>
      </c>
      <c r="I11" s="6">
        <f t="shared" si="1"/>
        <v>37.746043998456194</v>
      </c>
      <c r="J11" s="185"/>
    </row>
    <row r="12" spans="1:17" ht="15" thickBot="1" x14ac:dyDescent="0.35">
      <c r="A12" s="175"/>
      <c r="B12" s="172"/>
      <c r="C12" s="179"/>
      <c r="D12" s="185"/>
      <c r="E12" s="22" t="s">
        <v>15</v>
      </c>
      <c r="F12" s="9">
        <v>15.150399999999999</v>
      </c>
      <c r="G12" s="9">
        <v>10.493</v>
      </c>
      <c r="H12" s="9">
        <f t="shared" si="0"/>
        <v>4.6573999999999991</v>
      </c>
      <c r="I12" s="9">
        <f t="shared" si="1"/>
        <v>30.741102545147321</v>
      </c>
      <c r="J12" s="186"/>
    </row>
    <row r="13" spans="1:17" x14ac:dyDescent="0.3">
      <c r="A13" s="175"/>
      <c r="B13" s="172">
        <v>3</v>
      </c>
      <c r="C13" s="179" t="s">
        <v>18</v>
      </c>
      <c r="D13" s="185">
        <v>7.0145</v>
      </c>
      <c r="E13" s="20" t="s">
        <v>13</v>
      </c>
      <c r="F13" s="12">
        <v>11.3825</v>
      </c>
      <c r="G13" s="8">
        <v>7.7536999999999994</v>
      </c>
      <c r="H13" s="8">
        <f t="shared" si="0"/>
        <v>3.6288000000000009</v>
      </c>
      <c r="I13" s="13">
        <f t="shared" si="1"/>
        <v>31.880518339556346</v>
      </c>
      <c r="J13" s="184">
        <f t="shared" ref="J13" si="4">AVERAGE(I13,I14,I15)</f>
        <v>30.997595257191563</v>
      </c>
    </row>
    <row r="14" spans="1:17" x14ac:dyDescent="0.3">
      <c r="A14" s="175"/>
      <c r="B14" s="172"/>
      <c r="C14" s="179"/>
      <c r="D14" s="185"/>
      <c r="E14" s="21" t="s">
        <v>14</v>
      </c>
      <c r="F14" s="14">
        <v>13.648899999999999</v>
      </c>
      <c r="G14" s="6">
        <v>9.3834999999999997</v>
      </c>
      <c r="H14" s="6">
        <f t="shared" si="0"/>
        <v>4.2653999999999996</v>
      </c>
      <c r="I14" s="15">
        <f t="shared" si="1"/>
        <v>31.250870033482553</v>
      </c>
      <c r="J14" s="185"/>
    </row>
    <row r="15" spans="1:17" ht="15" thickBot="1" x14ac:dyDescent="0.35">
      <c r="A15" s="176"/>
      <c r="B15" s="173"/>
      <c r="C15" s="180"/>
      <c r="D15" s="186"/>
      <c r="E15" s="22" t="s">
        <v>15</v>
      </c>
      <c r="F15" s="17">
        <v>14.069000000000001</v>
      </c>
      <c r="G15" s="9">
        <v>9.8678000000000008</v>
      </c>
      <c r="H15" s="9">
        <f t="shared" si="0"/>
        <v>4.2012</v>
      </c>
      <c r="I15" s="16">
        <f t="shared" si="1"/>
        <v>29.861397398535789</v>
      </c>
      <c r="J15" s="186"/>
    </row>
    <row r="16" spans="1:17" x14ac:dyDescent="0.3">
      <c r="A16" s="174" t="s">
        <v>8</v>
      </c>
      <c r="B16" s="177">
        <v>1</v>
      </c>
      <c r="C16" s="183" t="s">
        <v>143</v>
      </c>
      <c r="D16" s="184">
        <v>6.4994999999999994</v>
      </c>
      <c r="E16" s="20" t="s">
        <v>13</v>
      </c>
      <c r="F16" s="14">
        <v>9.1015999999999995</v>
      </c>
      <c r="G16" s="6">
        <v>4.8522999999999996</v>
      </c>
      <c r="H16" s="6">
        <f t="shared" ref="H16:H42" si="5">F16-G16</f>
        <v>4.2492999999999999</v>
      </c>
      <c r="I16" s="15">
        <f t="shared" ref="I16:I42" si="6">(H16/F16)*100</f>
        <v>46.687395622747651</v>
      </c>
      <c r="J16" s="184">
        <f t="shared" ref="J16:J22" si="7">AVERAGE(I16,I17,I18)</f>
        <v>44.135303677106059</v>
      </c>
    </row>
    <row r="17" spans="1:10" x14ac:dyDescent="0.3">
      <c r="A17" s="175"/>
      <c r="B17" s="172"/>
      <c r="C17" s="182"/>
      <c r="D17" s="185"/>
      <c r="E17" s="21" t="s">
        <v>14</v>
      </c>
      <c r="F17" s="14">
        <v>9.4555000000000007</v>
      </c>
      <c r="G17" s="6">
        <v>5.3254999999999999</v>
      </c>
      <c r="H17" s="6">
        <f t="shared" si="5"/>
        <v>4.1300000000000008</v>
      </c>
      <c r="I17" s="15">
        <f t="shared" si="6"/>
        <v>43.678282481095664</v>
      </c>
      <c r="J17" s="185"/>
    </row>
    <row r="18" spans="1:10" ht="15" thickBot="1" x14ac:dyDescent="0.35">
      <c r="A18" s="175"/>
      <c r="B18" s="172"/>
      <c r="C18" s="182"/>
      <c r="D18" s="185"/>
      <c r="E18" s="22" t="s">
        <v>15</v>
      </c>
      <c r="F18" s="17">
        <v>9.4450000000000003</v>
      </c>
      <c r="G18" s="9">
        <v>5.4743000000000004</v>
      </c>
      <c r="H18" s="9">
        <f t="shared" si="5"/>
        <v>3.9706999999999999</v>
      </c>
      <c r="I18" s="16">
        <f t="shared" si="6"/>
        <v>42.040232927474854</v>
      </c>
      <c r="J18" s="186"/>
    </row>
    <row r="19" spans="1:10" x14ac:dyDescent="0.3">
      <c r="A19" s="175"/>
      <c r="B19" s="172">
        <v>2</v>
      </c>
      <c r="C19" s="182" t="s">
        <v>143</v>
      </c>
      <c r="D19" s="185">
        <v>7.1068499999999997</v>
      </c>
      <c r="E19" s="20" t="s">
        <v>13</v>
      </c>
      <c r="F19" s="12">
        <v>10.5204</v>
      </c>
      <c r="G19" s="8">
        <v>3.319</v>
      </c>
      <c r="H19" s="8">
        <f t="shared" si="5"/>
        <v>7.2014000000000005</v>
      </c>
      <c r="I19" s="13">
        <f t="shared" si="6"/>
        <v>68.451769894680808</v>
      </c>
      <c r="J19" s="184">
        <f t="shared" si="7"/>
        <v>68.090451734457773</v>
      </c>
    </row>
    <row r="20" spans="1:10" x14ac:dyDescent="0.3">
      <c r="A20" s="175"/>
      <c r="B20" s="172"/>
      <c r="C20" s="182"/>
      <c r="D20" s="185"/>
      <c r="E20" s="21" t="s">
        <v>14</v>
      </c>
      <c r="F20" s="14">
        <v>11.229799999999999</v>
      </c>
      <c r="G20" s="6">
        <v>3.5541999999999998</v>
      </c>
      <c r="H20" s="6">
        <f t="shared" si="5"/>
        <v>7.6755999999999993</v>
      </c>
      <c r="I20" s="15">
        <f t="shared" si="6"/>
        <v>68.350282284635526</v>
      </c>
      <c r="J20" s="185"/>
    </row>
    <row r="21" spans="1:10" ht="15" thickBot="1" x14ac:dyDescent="0.35">
      <c r="A21" s="175"/>
      <c r="B21" s="172"/>
      <c r="C21" s="182"/>
      <c r="D21" s="185"/>
      <c r="E21" s="22" t="s">
        <v>15</v>
      </c>
      <c r="F21" s="17">
        <v>13.5844</v>
      </c>
      <c r="G21" s="9">
        <v>4.4190999999999994</v>
      </c>
      <c r="H21" s="9">
        <f t="shared" si="5"/>
        <v>9.165300000000002</v>
      </c>
      <c r="I21" s="16">
        <f t="shared" si="6"/>
        <v>67.469303024057012</v>
      </c>
      <c r="J21" s="186"/>
    </row>
    <row r="22" spans="1:10" x14ac:dyDescent="0.3">
      <c r="A22" s="175"/>
      <c r="B22" s="172">
        <v>3</v>
      </c>
      <c r="C22" s="182" t="s">
        <v>143</v>
      </c>
      <c r="D22" s="185">
        <v>7.085</v>
      </c>
      <c r="E22" s="20" t="s">
        <v>13</v>
      </c>
      <c r="F22" s="12">
        <v>11.839499999999999</v>
      </c>
      <c r="G22" s="8">
        <v>4.8749000000000002</v>
      </c>
      <c r="H22" s="8">
        <f t="shared" si="5"/>
        <v>6.964599999999999</v>
      </c>
      <c r="I22" s="13">
        <f t="shared" si="6"/>
        <v>58.825119304024653</v>
      </c>
      <c r="J22" s="184">
        <f t="shared" si="7"/>
        <v>58.685121708795172</v>
      </c>
    </row>
    <row r="23" spans="1:10" x14ac:dyDescent="0.3">
      <c r="A23" s="175"/>
      <c r="B23" s="172"/>
      <c r="C23" s="182"/>
      <c r="D23" s="185"/>
      <c r="E23" s="21" t="s">
        <v>14</v>
      </c>
      <c r="F23" s="14">
        <v>11.5527</v>
      </c>
      <c r="G23" s="6">
        <v>5.08</v>
      </c>
      <c r="H23" s="6">
        <f t="shared" si="5"/>
        <v>6.4726999999999997</v>
      </c>
      <c r="I23" s="15">
        <f t="shared" si="6"/>
        <v>56.027595280756884</v>
      </c>
      <c r="J23" s="185"/>
    </row>
    <row r="24" spans="1:10" ht="15" thickBot="1" x14ac:dyDescent="0.35">
      <c r="A24" s="176"/>
      <c r="B24" s="173"/>
      <c r="C24" s="187"/>
      <c r="D24" s="186"/>
      <c r="E24" s="22" t="s">
        <v>15</v>
      </c>
      <c r="F24" s="17">
        <v>10.6997</v>
      </c>
      <c r="G24" s="9">
        <v>4.1512000000000002</v>
      </c>
      <c r="H24" s="9">
        <f t="shared" si="5"/>
        <v>6.5484999999999998</v>
      </c>
      <c r="I24" s="16">
        <f t="shared" si="6"/>
        <v>61.202650541603965</v>
      </c>
      <c r="J24" s="186"/>
    </row>
    <row r="25" spans="1:10" x14ac:dyDescent="0.3">
      <c r="A25" s="174" t="s">
        <v>7</v>
      </c>
      <c r="B25" s="177">
        <v>1</v>
      </c>
      <c r="C25" s="183" t="s">
        <v>145</v>
      </c>
      <c r="D25" s="184">
        <v>6.7305000000000001</v>
      </c>
      <c r="E25" s="20" t="s">
        <v>13</v>
      </c>
      <c r="F25" s="12">
        <v>9.0350999999999999</v>
      </c>
      <c r="G25" s="8">
        <v>4.2945999999999991</v>
      </c>
      <c r="H25" s="8">
        <f t="shared" si="5"/>
        <v>4.7405000000000008</v>
      </c>
      <c r="I25" s="13">
        <f t="shared" si="6"/>
        <v>52.46759858773008</v>
      </c>
      <c r="J25" s="184">
        <f t="shared" ref="J25:J31" si="8">AVERAGE(I25,I26,I27)</f>
        <v>51.764727869021549</v>
      </c>
    </row>
    <row r="26" spans="1:10" x14ac:dyDescent="0.3">
      <c r="A26" s="175"/>
      <c r="B26" s="172"/>
      <c r="C26" s="182"/>
      <c r="D26" s="185"/>
      <c r="E26" s="21" t="s">
        <v>14</v>
      </c>
      <c r="F26" s="14">
        <v>10.474299999999999</v>
      </c>
      <c r="G26" s="6">
        <v>4.9112999999999998</v>
      </c>
      <c r="H26" s="6">
        <f t="shared" si="5"/>
        <v>5.5629999999999997</v>
      </c>
      <c r="I26" s="15">
        <f t="shared" si="6"/>
        <v>53.110947748298223</v>
      </c>
      <c r="J26" s="185"/>
    </row>
    <row r="27" spans="1:10" ht="15" thickBot="1" x14ac:dyDescent="0.35">
      <c r="A27" s="175"/>
      <c r="B27" s="172"/>
      <c r="C27" s="182"/>
      <c r="D27" s="185"/>
      <c r="E27" s="22" t="s">
        <v>15</v>
      </c>
      <c r="F27" s="17">
        <v>13.064300000000001</v>
      </c>
      <c r="G27" s="9">
        <v>6.5692999999999993</v>
      </c>
      <c r="H27" s="9">
        <f t="shared" si="5"/>
        <v>6.4950000000000019</v>
      </c>
      <c r="I27" s="16">
        <f t="shared" si="6"/>
        <v>49.715637271036343</v>
      </c>
      <c r="J27" s="186"/>
    </row>
    <row r="28" spans="1:10" x14ac:dyDescent="0.3">
      <c r="A28" s="175"/>
      <c r="B28" s="172">
        <v>2</v>
      </c>
      <c r="C28" s="182" t="s">
        <v>145</v>
      </c>
      <c r="D28" s="185">
        <v>7.2479999999999993</v>
      </c>
      <c r="E28" s="20" t="s">
        <v>13</v>
      </c>
      <c r="F28" s="8">
        <v>13.7547</v>
      </c>
      <c r="G28" s="8">
        <v>7.3598000000000008</v>
      </c>
      <c r="H28" s="8">
        <f t="shared" si="5"/>
        <v>6.3948999999999989</v>
      </c>
      <c r="I28" s="8">
        <f t="shared" si="6"/>
        <v>46.492471664231125</v>
      </c>
      <c r="J28" s="184">
        <f t="shared" si="8"/>
        <v>50.747312116547697</v>
      </c>
    </row>
    <row r="29" spans="1:10" x14ac:dyDescent="0.3">
      <c r="A29" s="175"/>
      <c r="B29" s="172"/>
      <c r="C29" s="182"/>
      <c r="D29" s="185"/>
      <c r="E29" s="21" t="s">
        <v>14</v>
      </c>
      <c r="F29" s="6">
        <v>11.818099999999999</v>
      </c>
      <c r="G29" s="6">
        <v>5.6079999999999997</v>
      </c>
      <c r="H29" s="6">
        <f t="shared" si="5"/>
        <v>6.2100999999999997</v>
      </c>
      <c r="I29" s="6">
        <f t="shared" si="6"/>
        <v>52.547363789441611</v>
      </c>
      <c r="J29" s="185"/>
    </row>
    <row r="30" spans="1:10" ht="15" thickBot="1" x14ac:dyDescent="0.35">
      <c r="A30" s="175"/>
      <c r="B30" s="172"/>
      <c r="C30" s="182"/>
      <c r="D30" s="185"/>
      <c r="E30" s="22" t="s">
        <v>15</v>
      </c>
      <c r="F30" s="9">
        <v>11.3285</v>
      </c>
      <c r="G30" s="9">
        <v>5.3014999999999999</v>
      </c>
      <c r="H30" s="9">
        <f t="shared" si="5"/>
        <v>6.0270000000000001</v>
      </c>
      <c r="I30" s="9">
        <f t="shared" si="6"/>
        <v>53.202100895970339</v>
      </c>
      <c r="J30" s="186"/>
    </row>
    <row r="31" spans="1:10" x14ac:dyDescent="0.3">
      <c r="A31" s="175"/>
      <c r="B31" s="172">
        <v>3</v>
      </c>
      <c r="C31" s="182" t="s">
        <v>145</v>
      </c>
      <c r="D31" s="185">
        <v>7.1415000000000006</v>
      </c>
      <c r="E31" s="20" t="s">
        <v>13</v>
      </c>
      <c r="F31" s="12">
        <v>15.3177</v>
      </c>
      <c r="G31" s="8">
        <v>9.7307000000000006</v>
      </c>
      <c r="H31" s="8">
        <f t="shared" si="5"/>
        <v>5.5869999999999997</v>
      </c>
      <c r="I31" s="13">
        <f t="shared" si="6"/>
        <v>36.474144290591923</v>
      </c>
      <c r="J31" s="184">
        <f t="shared" si="8"/>
        <v>49.081754724683606</v>
      </c>
    </row>
    <row r="32" spans="1:10" x14ac:dyDescent="0.3">
      <c r="A32" s="175"/>
      <c r="B32" s="172"/>
      <c r="C32" s="182"/>
      <c r="D32" s="185"/>
      <c r="E32" s="21" t="s">
        <v>14</v>
      </c>
      <c r="F32" s="14">
        <v>16.662599999999998</v>
      </c>
      <c r="G32" s="6">
        <v>8.1813000000000002</v>
      </c>
      <c r="H32" s="6">
        <f t="shared" si="5"/>
        <v>8.4812999999999974</v>
      </c>
      <c r="I32" s="15">
        <f t="shared" si="6"/>
        <v>50.900219653595471</v>
      </c>
      <c r="J32" s="185"/>
    </row>
    <row r="33" spans="1:10" ht="15" thickBot="1" x14ac:dyDescent="0.35">
      <c r="A33" s="176"/>
      <c r="B33" s="173"/>
      <c r="C33" s="187"/>
      <c r="D33" s="186"/>
      <c r="E33" s="22" t="s">
        <v>15</v>
      </c>
      <c r="F33" s="17">
        <v>17.010100000000001</v>
      </c>
      <c r="G33" s="9">
        <v>6.8260000000000005</v>
      </c>
      <c r="H33" s="9">
        <f t="shared" si="5"/>
        <v>10.184100000000001</v>
      </c>
      <c r="I33" s="16">
        <f t="shared" si="6"/>
        <v>59.87090022986343</v>
      </c>
      <c r="J33" s="186"/>
    </row>
    <row r="34" spans="1:10" x14ac:dyDescent="0.3">
      <c r="A34" s="174" t="s">
        <v>11</v>
      </c>
      <c r="B34" s="177">
        <v>1</v>
      </c>
      <c r="C34" s="178" t="s">
        <v>1</v>
      </c>
      <c r="D34" s="184">
        <v>6.9689999999999994</v>
      </c>
      <c r="E34" s="20" t="s">
        <v>13</v>
      </c>
      <c r="F34" s="12">
        <v>12.048399999999999</v>
      </c>
      <c r="G34" s="8">
        <v>4.8153999999999995</v>
      </c>
      <c r="H34" s="8">
        <f t="shared" si="5"/>
        <v>7.2329999999999997</v>
      </c>
      <c r="I34" s="13">
        <f t="shared" si="6"/>
        <v>60.032867434680128</v>
      </c>
      <c r="J34" s="184">
        <f>AVERAGE(I34,I35,I36)</f>
        <v>55.55371488671701</v>
      </c>
    </row>
    <row r="35" spans="1:10" x14ac:dyDescent="0.3">
      <c r="A35" s="175"/>
      <c r="B35" s="172"/>
      <c r="C35" s="179"/>
      <c r="D35" s="185"/>
      <c r="E35" s="21" t="s">
        <v>14</v>
      </c>
      <c r="F35" s="14">
        <v>12.2493</v>
      </c>
      <c r="G35" s="6">
        <v>6.2363</v>
      </c>
      <c r="H35" s="6">
        <f t="shared" si="5"/>
        <v>6.0129999999999999</v>
      </c>
      <c r="I35" s="15">
        <f t="shared" si="6"/>
        <v>49.08851934396251</v>
      </c>
      <c r="J35" s="185"/>
    </row>
    <row r="36" spans="1:10" ht="15" thickBot="1" x14ac:dyDescent="0.35">
      <c r="A36" s="175"/>
      <c r="B36" s="172"/>
      <c r="C36" s="179"/>
      <c r="D36" s="185"/>
      <c r="E36" s="22" t="s">
        <v>15</v>
      </c>
      <c r="F36" s="17">
        <v>11.060699999999999</v>
      </c>
      <c r="G36" s="9">
        <v>4.6964000000000006</v>
      </c>
      <c r="H36" s="9">
        <f t="shared" si="5"/>
        <v>6.3642999999999983</v>
      </c>
      <c r="I36" s="16">
        <f t="shared" si="6"/>
        <v>57.539757881508393</v>
      </c>
      <c r="J36" s="186"/>
    </row>
    <row r="37" spans="1:10" x14ac:dyDescent="0.3">
      <c r="A37" s="175"/>
      <c r="B37" s="172">
        <v>2</v>
      </c>
      <c r="C37" s="179" t="s">
        <v>1</v>
      </c>
      <c r="D37" s="185">
        <v>6.9669999999999996</v>
      </c>
      <c r="E37" s="20" t="s">
        <v>13</v>
      </c>
      <c r="F37" s="12">
        <v>11.357699999999999</v>
      </c>
      <c r="G37" s="8">
        <v>4.3046000000000006</v>
      </c>
      <c r="H37" s="8">
        <f t="shared" si="5"/>
        <v>7.0530999999999988</v>
      </c>
      <c r="I37" s="13">
        <f t="shared" si="6"/>
        <v>62.099720894195123</v>
      </c>
      <c r="J37" s="184">
        <f t="shared" ref="J37" si="9">AVERAGE(I37,I38,I39)</f>
        <v>60.561372264607286</v>
      </c>
    </row>
    <row r="38" spans="1:10" x14ac:dyDescent="0.3">
      <c r="A38" s="175"/>
      <c r="B38" s="172"/>
      <c r="C38" s="179"/>
      <c r="D38" s="185"/>
      <c r="E38" s="21" t="s">
        <v>14</v>
      </c>
      <c r="F38" s="14">
        <v>11.907</v>
      </c>
      <c r="G38" s="6">
        <v>4.75</v>
      </c>
      <c r="H38" s="6">
        <f t="shared" si="5"/>
        <v>7.157</v>
      </c>
      <c r="I38" s="15">
        <f t="shared" si="6"/>
        <v>60.107499790039476</v>
      </c>
      <c r="J38" s="185"/>
    </row>
    <row r="39" spans="1:10" ht="15" thickBot="1" x14ac:dyDescent="0.35">
      <c r="A39" s="175"/>
      <c r="B39" s="172"/>
      <c r="C39" s="179"/>
      <c r="D39" s="185"/>
      <c r="E39" s="22" t="s">
        <v>15</v>
      </c>
      <c r="F39" s="17">
        <v>12.322600000000001</v>
      </c>
      <c r="G39" s="9">
        <v>4.9935</v>
      </c>
      <c r="H39" s="9">
        <f t="shared" si="5"/>
        <v>7.3291000000000013</v>
      </c>
      <c r="I39" s="16">
        <f t="shared" si="6"/>
        <v>59.476896109587265</v>
      </c>
      <c r="J39" s="186"/>
    </row>
    <row r="40" spans="1:10" x14ac:dyDescent="0.3">
      <c r="A40" s="175"/>
      <c r="B40" s="172">
        <v>3</v>
      </c>
      <c r="C40" s="179" t="s">
        <v>1</v>
      </c>
      <c r="D40" s="185">
        <v>6.1515000000000004</v>
      </c>
      <c r="E40" s="20" t="s">
        <v>13</v>
      </c>
      <c r="F40" s="12">
        <v>13.483999999999998</v>
      </c>
      <c r="G40" s="8">
        <v>6.6351000000000004</v>
      </c>
      <c r="H40" s="8">
        <f t="shared" si="5"/>
        <v>6.8488999999999978</v>
      </c>
      <c r="I40" s="13">
        <f t="shared" si="6"/>
        <v>50.792791456541075</v>
      </c>
      <c r="J40" s="184">
        <f t="shared" ref="J40" si="10">AVERAGE(I40,I41,I42)</f>
        <v>54.201426709389203</v>
      </c>
    </row>
    <row r="41" spans="1:10" x14ac:dyDescent="0.3">
      <c r="A41" s="175"/>
      <c r="B41" s="172"/>
      <c r="C41" s="179"/>
      <c r="D41" s="185"/>
      <c r="E41" s="21" t="s">
        <v>14</v>
      </c>
      <c r="F41" s="14">
        <v>14.074400000000001</v>
      </c>
      <c r="G41" s="6">
        <v>6.0963000000000003</v>
      </c>
      <c r="H41" s="6">
        <f t="shared" si="5"/>
        <v>7.9781000000000004</v>
      </c>
      <c r="I41" s="15">
        <f t="shared" si="6"/>
        <v>56.685187290399583</v>
      </c>
      <c r="J41" s="185"/>
    </row>
    <row r="42" spans="1:10" ht="15" thickBot="1" x14ac:dyDescent="0.35">
      <c r="A42" s="176"/>
      <c r="B42" s="173"/>
      <c r="C42" s="180"/>
      <c r="D42" s="186"/>
      <c r="E42" s="22" t="s">
        <v>15</v>
      </c>
      <c r="F42" s="17">
        <v>12.054499999999999</v>
      </c>
      <c r="G42" s="9">
        <v>5.4093</v>
      </c>
      <c r="H42" s="9">
        <f t="shared" si="5"/>
        <v>6.6451999999999991</v>
      </c>
      <c r="I42" s="16">
        <f t="shared" si="6"/>
        <v>55.126301381226931</v>
      </c>
      <c r="J42" s="186"/>
    </row>
    <row r="44" spans="1:10" x14ac:dyDescent="0.3">
      <c r="A44" s="167" t="s">
        <v>171</v>
      </c>
    </row>
    <row r="45" spans="1:10" ht="15" thickBot="1" x14ac:dyDescent="0.35"/>
    <row r="46" spans="1:10" ht="15" thickBot="1" x14ac:dyDescent="0.35">
      <c r="A46" s="168" t="s">
        <v>3</v>
      </c>
      <c r="B46" s="169"/>
      <c r="C46" s="170"/>
      <c r="D46" s="168" t="s">
        <v>17</v>
      </c>
      <c r="E46" s="169"/>
      <c r="F46" s="169"/>
      <c r="G46" s="169"/>
      <c r="H46" s="169"/>
      <c r="I46" s="169"/>
      <c r="J46" s="170"/>
    </row>
    <row r="47" spans="1:10" ht="16.2" thickBot="1" x14ac:dyDescent="0.35">
      <c r="A47" s="10" t="s">
        <v>5</v>
      </c>
      <c r="B47" s="11" t="s">
        <v>10</v>
      </c>
      <c r="C47" s="18" t="s">
        <v>0</v>
      </c>
      <c r="D47" s="154" t="s">
        <v>167</v>
      </c>
      <c r="E47" s="24" t="s">
        <v>12</v>
      </c>
      <c r="F47" s="155" t="s">
        <v>168</v>
      </c>
      <c r="G47" s="155" t="s">
        <v>169</v>
      </c>
      <c r="H47" s="155" t="s">
        <v>170</v>
      </c>
      <c r="I47" s="19" t="s">
        <v>16</v>
      </c>
      <c r="J47" s="24" t="s">
        <v>4</v>
      </c>
    </row>
    <row r="48" spans="1:10" x14ac:dyDescent="0.3">
      <c r="A48" s="174" t="s">
        <v>6</v>
      </c>
      <c r="B48" s="177">
        <v>1</v>
      </c>
      <c r="C48" s="178" t="s">
        <v>18</v>
      </c>
      <c r="D48" s="184">
        <v>7.9050000000000002</v>
      </c>
      <c r="E48" s="20" t="s">
        <v>13</v>
      </c>
      <c r="F48" s="12">
        <v>12.152099999999999</v>
      </c>
      <c r="G48" s="8">
        <v>6.2814000000000005</v>
      </c>
      <c r="H48" s="8">
        <f t="shared" ref="H48:H83" si="11">F48-G48</f>
        <v>5.8706999999999985</v>
      </c>
      <c r="I48" s="13">
        <f t="shared" ref="I48:I83" si="12">(H48/F48)*100</f>
        <v>48.310168612832342</v>
      </c>
      <c r="J48" s="184">
        <f t="shared" ref="J48" si="13">AVERAGE(I48,I49,I50)</f>
        <v>45.253600534800853</v>
      </c>
    </row>
    <row r="49" spans="1:10" x14ac:dyDescent="0.3">
      <c r="A49" s="175"/>
      <c r="B49" s="172"/>
      <c r="C49" s="179"/>
      <c r="D49" s="185"/>
      <c r="E49" s="21" t="s">
        <v>14</v>
      </c>
      <c r="F49" s="14">
        <v>10.427200000000001</v>
      </c>
      <c r="G49" s="6">
        <v>6.1406999999999998</v>
      </c>
      <c r="H49" s="6">
        <f t="shared" si="11"/>
        <v>4.2865000000000011</v>
      </c>
      <c r="I49" s="15">
        <f t="shared" si="12"/>
        <v>41.108830750345263</v>
      </c>
      <c r="J49" s="185"/>
    </row>
    <row r="50" spans="1:10" ht="15" thickBot="1" x14ac:dyDescent="0.35">
      <c r="A50" s="175"/>
      <c r="B50" s="172"/>
      <c r="C50" s="179"/>
      <c r="D50" s="185"/>
      <c r="E50" s="22" t="s">
        <v>15</v>
      </c>
      <c r="F50" s="17">
        <v>12.9572</v>
      </c>
      <c r="G50" s="9">
        <v>6.9526000000000003</v>
      </c>
      <c r="H50" s="9">
        <f t="shared" si="11"/>
        <v>6.0045999999999999</v>
      </c>
      <c r="I50" s="16">
        <f t="shared" si="12"/>
        <v>46.341802241224954</v>
      </c>
      <c r="J50" s="186"/>
    </row>
    <row r="51" spans="1:10" x14ac:dyDescent="0.3">
      <c r="A51" s="175"/>
      <c r="B51" s="172">
        <v>2</v>
      </c>
      <c r="C51" s="179" t="s">
        <v>18</v>
      </c>
      <c r="D51" s="185">
        <v>5.5640000000000001</v>
      </c>
      <c r="E51" s="20" t="s">
        <v>13</v>
      </c>
      <c r="F51" s="8">
        <v>11.0885</v>
      </c>
      <c r="G51" s="8">
        <v>3.1975000000000002</v>
      </c>
      <c r="H51" s="8">
        <f t="shared" si="11"/>
        <v>7.891</v>
      </c>
      <c r="I51" s="8">
        <f t="shared" si="12"/>
        <v>71.163818370383737</v>
      </c>
      <c r="J51" s="184">
        <f t="shared" ref="J51" si="14">AVERAGE(I51,I52,I53)</f>
        <v>68.428429335936528</v>
      </c>
    </row>
    <row r="52" spans="1:10" x14ac:dyDescent="0.3">
      <c r="A52" s="175"/>
      <c r="B52" s="172"/>
      <c r="C52" s="179"/>
      <c r="D52" s="185"/>
      <c r="E52" s="21" t="s">
        <v>14</v>
      </c>
      <c r="F52" s="6">
        <v>11.066599999999999</v>
      </c>
      <c r="G52" s="6">
        <v>3.5858999999999996</v>
      </c>
      <c r="H52" s="6">
        <f t="shared" si="11"/>
        <v>7.4806999999999997</v>
      </c>
      <c r="I52" s="6">
        <f t="shared" si="12"/>
        <v>67.597093958397338</v>
      </c>
      <c r="J52" s="185"/>
    </row>
    <row r="53" spans="1:10" ht="15" thickBot="1" x14ac:dyDescent="0.35">
      <c r="A53" s="175"/>
      <c r="B53" s="172"/>
      <c r="C53" s="179"/>
      <c r="D53" s="185"/>
      <c r="E53" s="22" t="s">
        <v>15</v>
      </c>
      <c r="F53" s="9">
        <v>12.9781</v>
      </c>
      <c r="G53" s="9">
        <v>4.3445</v>
      </c>
      <c r="H53" s="9">
        <f t="shared" si="11"/>
        <v>8.6335999999999995</v>
      </c>
      <c r="I53" s="9">
        <f t="shared" si="12"/>
        <v>66.524375679028509</v>
      </c>
      <c r="J53" s="186"/>
    </row>
    <row r="54" spans="1:10" x14ac:dyDescent="0.3">
      <c r="A54" s="175"/>
      <c r="B54" s="172">
        <v>3</v>
      </c>
      <c r="C54" s="179" t="s">
        <v>18</v>
      </c>
      <c r="D54" s="185">
        <v>7.0979999999999999</v>
      </c>
      <c r="E54" s="20" t="s">
        <v>13</v>
      </c>
      <c r="F54" s="12">
        <v>14.209900000000001</v>
      </c>
      <c r="G54" s="8">
        <v>5.6020000000000003</v>
      </c>
      <c r="H54" s="8">
        <f t="shared" si="11"/>
        <v>8.6079000000000008</v>
      </c>
      <c r="I54" s="13">
        <f t="shared" si="12"/>
        <v>60.576780976643043</v>
      </c>
      <c r="J54" s="184">
        <f t="shared" ref="J54" si="15">AVERAGE(I54,I55,I56)</f>
        <v>60.742177316307369</v>
      </c>
    </row>
    <row r="55" spans="1:10" x14ac:dyDescent="0.3">
      <c r="A55" s="175"/>
      <c r="B55" s="172"/>
      <c r="C55" s="179"/>
      <c r="D55" s="185"/>
      <c r="E55" s="21" t="s">
        <v>14</v>
      </c>
      <c r="F55" s="14">
        <v>13.3354</v>
      </c>
      <c r="G55" s="6">
        <v>5.9782999999999999</v>
      </c>
      <c r="H55" s="6">
        <f t="shared" si="11"/>
        <v>7.3571</v>
      </c>
      <c r="I55" s="15">
        <f t="shared" si="12"/>
        <v>55.169698696702007</v>
      </c>
      <c r="J55" s="185"/>
    </row>
    <row r="56" spans="1:10" ht="15" thickBot="1" x14ac:dyDescent="0.35">
      <c r="A56" s="176"/>
      <c r="B56" s="173"/>
      <c r="C56" s="180"/>
      <c r="D56" s="186"/>
      <c r="E56" s="22" t="s">
        <v>15</v>
      </c>
      <c r="F56" s="17">
        <v>11.3246</v>
      </c>
      <c r="G56" s="9">
        <v>3.7959999999999994</v>
      </c>
      <c r="H56" s="9">
        <f t="shared" si="11"/>
        <v>7.5286000000000008</v>
      </c>
      <c r="I56" s="16">
        <f t="shared" si="12"/>
        <v>66.480052275577066</v>
      </c>
      <c r="J56" s="186"/>
    </row>
    <row r="57" spans="1:10" x14ac:dyDescent="0.3">
      <c r="A57" s="174" t="s">
        <v>8</v>
      </c>
      <c r="B57" s="177">
        <v>1</v>
      </c>
      <c r="C57" s="183" t="s">
        <v>143</v>
      </c>
      <c r="D57" s="184">
        <v>7.1369999999999996</v>
      </c>
      <c r="E57" s="20" t="s">
        <v>13</v>
      </c>
      <c r="F57" s="14">
        <v>9.9923999999999999</v>
      </c>
      <c r="G57" s="6">
        <v>4.8289999999999997</v>
      </c>
      <c r="H57" s="6">
        <f t="shared" si="11"/>
        <v>5.1634000000000002</v>
      </c>
      <c r="I57" s="15">
        <f t="shared" si="12"/>
        <v>51.673271686481726</v>
      </c>
      <c r="J57" s="184">
        <f t="shared" ref="J57:J63" si="16">AVERAGE(I57,I58,I59)</f>
        <v>52.519596072447882</v>
      </c>
    </row>
    <row r="58" spans="1:10" x14ac:dyDescent="0.3">
      <c r="A58" s="175"/>
      <c r="B58" s="172"/>
      <c r="C58" s="182"/>
      <c r="D58" s="185"/>
      <c r="E58" s="21" t="s">
        <v>14</v>
      </c>
      <c r="F58" s="14">
        <v>8.8961000000000006</v>
      </c>
      <c r="G58" s="6">
        <v>4.1975999999999996</v>
      </c>
      <c r="H58" s="6">
        <f t="shared" si="11"/>
        <v>4.698500000000001</v>
      </c>
      <c r="I58" s="15">
        <f t="shared" si="12"/>
        <v>52.815278605231519</v>
      </c>
      <c r="J58" s="185"/>
    </row>
    <row r="59" spans="1:10" ht="15" thickBot="1" x14ac:dyDescent="0.35">
      <c r="A59" s="175"/>
      <c r="B59" s="172"/>
      <c r="C59" s="182"/>
      <c r="D59" s="185"/>
      <c r="E59" s="22" t="s">
        <v>15</v>
      </c>
      <c r="F59" s="17">
        <v>8.4227999999999987</v>
      </c>
      <c r="G59" s="9">
        <v>3.9527999999999999</v>
      </c>
      <c r="H59" s="9">
        <f t="shared" si="11"/>
        <v>4.4699999999999989</v>
      </c>
      <c r="I59" s="16">
        <f t="shared" si="12"/>
        <v>53.070237925630423</v>
      </c>
      <c r="J59" s="186"/>
    </row>
    <row r="60" spans="1:10" x14ac:dyDescent="0.3">
      <c r="A60" s="175"/>
      <c r="B60" s="172">
        <v>2</v>
      </c>
      <c r="C60" s="182" t="s">
        <v>143</v>
      </c>
      <c r="D60" s="185">
        <v>7.2190000000000003</v>
      </c>
      <c r="E60" s="20" t="s">
        <v>13</v>
      </c>
      <c r="F60" s="12">
        <v>10.9269</v>
      </c>
      <c r="G60" s="8">
        <v>3.6682000000000001</v>
      </c>
      <c r="H60" s="8">
        <f t="shared" si="11"/>
        <v>7.2586999999999993</v>
      </c>
      <c r="I60" s="13">
        <f t="shared" si="12"/>
        <v>66.429636951010806</v>
      </c>
      <c r="J60" s="184">
        <f t="shared" si="16"/>
        <v>67.052809135079386</v>
      </c>
    </row>
    <row r="61" spans="1:10" x14ac:dyDescent="0.3">
      <c r="A61" s="175"/>
      <c r="B61" s="172"/>
      <c r="C61" s="182"/>
      <c r="D61" s="185"/>
      <c r="E61" s="21" t="s">
        <v>14</v>
      </c>
      <c r="F61" s="14">
        <v>10.8893</v>
      </c>
      <c r="G61" s="6">
        <v>3.4290999999999996</v>
      </c>
      <c r="H61" s="6">
        <f t="shared" si="11"/>
        <v>7.4602000000000004</v>
      </c>
      <c r="I61" s="15">
        <f t="shared" si="12"/>
        <v>68.509454234891138</v>
      </c>
      <c r="J61" s="185"/>
    </row>
    <row r="62" spans="1:10" ht="15" thickBot="1" x14ac:dyDescent="0.35">
      <c r="A62" s="175"/>
      <c r="B62" s="172"/>
      <c r="C62" s="182"/>
      <c r="D62" s="185"/>
      <c r="E62" s="22" t="s">
        <v>15</v>
      </c>
      <c r="F62" s="17">
        <v>9.0090000000000003</v>
      </c>
      <c r="G62" s="9">
        <v>3.0432999999999995</v>
      </c>
      <c r="H62" s="9">
        <f t="shared" si="11"/>
        <v>5.9657000000000009</v>
      </c>
      <c r="I62" s="16">
        <f t="shared" si="12"/>
        <v>66.219336219336228</v>
      </c>
      <c r="J62" s="186"/>
    </row>
    <row r="63" spans="1:10" x14ac:dyDescent="0.3">
      <c r="A63" s="175"/>
      <c r="B63" s="172">
        <v>3</v>
      </c>
      <c r="C63" s="182" t="s">
        <v>143</v>
      </c>
      <c r="D63" s="185">
        <v>6.9859999999999998</v>
      </c>
      <c r="E63" s="20" t="s">
        <v>13</v>
      </c>
      <c r="F63" s="12">
        <v>9.3645999999999994</v>
      </c>
      <c r="G63" s="8">
        <v>4.1293000000000006</v>
      </c>
      <c r="H63" s="8">
        <f t="shared" si="11"/>
        <v>5.2352999999999987</v>
      </c>
      <c r="I63" s="13">
        <f t="shared" si="12"/>
        <v>55.905217521303619</v>
      </c>
      <c r="J63" s="184">
        <f t="shared" si="16"/>
        <v>58.405708855313712</v>
      </c>
    </row>
    <row r="64" spans="1:10" x14ac:dyDescent="0.3">
      <c r="A64" s="175"/>
      <c r="B64" s="172"/>
      <c r="C64" s="182"/>
      <c r="D64" s="185"/>
      <c r="E64" s="21" t="s">
        <v>14</v>
      </c>
      <c r="F64" s="14">
        <v>12.7239</v>
      </c>
      <c r="G64" s="6">
        <v>4.3194999999999997</v>
      </c>
      <c r="H64" s="6">
        <f t="shared" si="11"/>
        <v>8.4044000000000008</v>
      </c>
      <c r="I64" s="15">
        <f t="shared" si="12"/>
        <v>66.052075228506993</v>
      </c>
      <c r="J64" s="185"/>
    </row>
    <row r="65" spans="1:10" ht="15" thickBot="1" x14ac:dyDescent="0.35">
      <c r="A65" s="176"/>
      <c r="B65" s="173"/>
      <c r="C65" s="187"/>
      <c r="D65" s="186"/>
      <c r="E65" s="22" t="s">
        <v>15</v>
      </c>
      <c r="F65" s="17">
        <v>10.494399999999999</v>
      </c>
      <c r="G65" s="9">
        <v>4.9050999999999991</v>
      </c>
      <c r="H65" s="9">
        <f t="shared" si="11"/>
        <v>5.5892999999999997</v>
      </c>
      <c r="I65" s="16">
        <f t="shared" si="12"/>
        <v>53.259833816130509</v>
      </c>
      <c r="J65" s="186"/>
    </row>
    <row r="66" spans="1:10" x14ac:dyDescent="0.3">
      <c r="A66" s="174" t="s">
        <v>7</v>
      </c>
      <c r="B66" s="177">
        <v>1</v>
      </c>
      <c r="C66" s="183" t="s">
        <v>145</v>
      </c>
      <c r="D66" s="184">
        <v>8.3460000000000001</v>
      </c>
      <c r="E66" s="20" t="s">
        <v>13</v>
      </c>
      <c r="F66" s="12">
        <v>13.4177</v>
      </c>
      <c r="G66" s="25">
        <v>3.5038999999999998</v>
      </c>
      <c r="H66" s="8">
        <f t="shared" si="11"/>
        <v>9.9138000000000002</v>
      </c>
      <c r="I66" s="13">
        <f t="shared" si="12"/>
        <v>73.885986420921625</v>
      </c>
      <c r="J66" s="184">
        <f t="shared" ref="J66:J72" si="17">AVERAGE(I66,I67,I68)</f>
        <v>71.456922567824108</v>
      </c>
    </row>
    <row r="67" spans="1:10" x14ac:dyDescent="0.3">
      <c r="A67" s="175"/>
      <c r="B67" s="172"/>
      <c r="C67" s="182"/>
      <c r="D67" s="185"/>
      <c r="E67" s="21" t="s">
        <v>14</v>
      </c>
      <c r="F67" s="14">
        <v>12.4815</v>
      </c>
      <c r="G67" s="26">
        <v>3.4154</v>
      </c>
      <c r="H67" s="6">
        <f t="shared" si="11"/>
        <v>9.0661000000000005</v>
      </c>
      <c r="I67" s="15">
        <f t="shared" si="12"/>
        <v>72.636301726555303</v>
      </c>
      <c r="J67" s="185"/>
    </row>
    <row r="68" spans="1:10" ht="15" thickBot="1" x14ac:dyDescent="0.35">
      <c r="A68" s="175"/>
      <c r="B68" s="172"/>
      <c r="C68" s="182"/>
      <c r="D68" s="185"/>
      <c r="E68" s="22" t="s">
        <v>15</v>
      </c>
      <c r="F68" s="17">
        <v>10.306199999999999</v>
      </c>
      <c r="G68" s="27">
        <v>3.3136000000000001</v>
      </c>
      <c r="H68" s="9">
        <f t="shared" si="11"/>
        <v>6.9925999999999986</v>
      </c>
      <c r="I68" s="16">
        <f t="shared" si="12"/>
        <v>67.848479555995411</v>
      </c>
      <c r="J68" s="186"/>
    </row>
    <row r="69" spans="1:10" x14ac:dyDescent="0.3">
      <c r="A69" s="175"/>
      <c r="B69" s="172">
        <v>2</v>
      </c>
      <c r="C69" s="182" t="s">
        <v>145</v>
      </c>
      <c r="D69" s="185">
        <v>7.5540000000000003</v>
      </c>
      <c r="E69" s="20" t="s">
        <v>13</v>
      </c>
      <c r="F69" s="12">
        <v>15.054399999999999</v>
      </c>
      <c r="G69" s="25">
        <v>4.4440999999999997</v>
      </c>
      <c r="H69" s="8">
        <f t="shared" si="11"/>
        <v>10.610299999999999</v>
      </c>
      <c r="I69" s="13">
        <f t="shared" si="12"/>
        <v>70.479726857264311</v>
      </c>
      <c r="J69" s="184">
        <f t="shared" si="17"/>
        <v>68.777822309233741</v>
      </c>
    </row>
    <row r="70" spans="1:10" x14ac:dyDescent="0.3">
      <c r="A70" s="175"/>
      <c r="B70" s="172"/>
      <c r="C70" s="182"/>
      <c r="D70" s="185"/>
      <c r="E70" s="21" t="s">
        <v>14</v>
      </c>
      <c r="F70" s="14">
        <v>10.521699999999999</v>
      </c>
      <c r="G70" s="26">
        <v>3.5965000000000003</v>
      </c>
      <c r="H70" s="6">
        <f t="shared" si="11"/>
        <v>6.9251999999999985</v>
      </c>
      <c r="I70" s="15">
        <f t="shared" si="12"/>
        <v>65.81826130758337</v>
      </c>
      <c r="J70" s="185"/>
    </row>
    <row r="71" spans="1:10" ht="15" thickBot="1" x14ac:dyDescent="0.35">
      <c r="A71" s="175"/>
      <c r="B71" s="172"/>
      <c r="C71" s="182"/>
      <c r="D71" s="185"/>
      <c r="E71" s="22" t="s">
        <v>15</v>
      </c>
      <c r="F71" s="17">
        <v>14.966699999999999</v>
      </c>
      <c r="G71" s="27">
        <v>4.4847000000000001</v>
      </c>
      <c r="H71" s="9">
        <f t="shared" si="11"/>
        <v>10.481999999999999</v>
      </c>
      <c r="I71" s="16">
        <f t="shared" si="12"/>
        <v>70.035478762853529</v>
      </c>
      <c r="J71" s="186"/>
    </row>
    <row r="72" spans="1:10" x14ac:dyDescent="0.3">
      <c r="A72" s="175"/>
      <c r="B72" s="172">
        <v>3</v>
      </c>
      <c r="C72" s="182" t="s">
        <v>145</v>
      </c>
      <c r="D72" s="185">
        <v>7.74</v>
      </c>
      <c r="E72" s="20" t="s">
        <v>13</v>
      </c>
      <c r="F72" s="12">
        <v>14.7562</v>
      </c>
      <c r="G72" s="25">
        <v>6.0866000000000007</v>
      </c>
      <c r="H72" s="8">
        <f t="shared" si="11"/>
        <v>8.6695999999999991</v>
      </c>
      <c r="I72" s="13">
        <f t="shared" si="12"/>
        <v>58.752253290142441</v>
      </c>
      <c r="J72" s="184">
        <f t="shared" si="17"/>
        <v>61.489104424078043</v>
      </c>
    </row>
    <row r="73" spans="1:10" x14ac:dyDescent="0.3">
      <c r="A73" s="175"/>
      <c r="B73" s="172"/>
      <c r="C73" s="182"/>
      <c r="D73" s="185"/>
      <c r="E73" s="21" t="s">
        <v>14</v>
      </c>
      <c r="F73" s="14">
        <v>12.853899999999999</v>
      </c>
      <c r="G73" s="26">
        <v>4.9375999999999998</v>
      </c>
      <c r="H73" s="6">
        <f t="shared" si="11"/>
        <v>7.9162999999999997</v>
      </c>
      <c r="I73" s="15">
        <f t="shared" si="12"/>
        <v>61.586755770622148</v>
      </c>
      <c r="J73" s="185"/>
    </row>
    <row r="74" spans="1:10" ht="15" thickBot="1" x14ac:dyDescent="0.35">
      <c r="A74" s="176"/>
      <c r="B74" s="173"/>
      <c r="C74" s="187"/>
      <c r="D74" s="186"/>
      <c r="E74" s="22" t="s">
        <v>15</v>
      </c>
      <c r="F74" s="17">
        <v>14.284800000000001</v>
      </c>
      <c r="G74" s="27">
        <v>5.1242000000000001</v>
      </c>
      <c r="H74" s="9">
        <f t="shared" si="11"/>
        <v>9.1606000000000005</v>
      </c>
      <c r="I74" s="16">
        <f t="shared" si="12"/>
        <v>64.128304211469526</v>
      </c>
      <c r="J74" s="186"/>
    </row>
    <row r="75" spans="1:10" x14ac:dyDescent="0.3">
      <c r="A75" s="174" t="s">
        <v>11</v>
      </c>
      <c r="B75" s="177">
        <v>1</v>
      </c>
      <c r="C75" s="178" t="s">
        <v>1</v>
      </c>
      <c r="D75" s="184">
        <v>5.7430000000000003</v>
      </c>
      <c r="E75" s="20" t="s">
        <v>13</v>
      </c>
      <c r="F75" s="12">
        <v>13.985799999999999</v>
      </c>
      <c r="G75" s="8">
        <v>5.3193000000000001</v>
      </c>
      <c r="H75" s="8">
        <f t="shared" si="11"/>
        <v>8.6664999999999992</v>
      </c>
      <c r="I75" s="13">
        <f t="shared" si="12"/>
        <v>61.966423086273217</v>
      </c>
      <c r="J75" s="184">
        <f>AVERAGE(I75,I76,I77)</f>
        <v>58.453004136139782</v>
      </c>
    </row>
    <row r="76" spans="1:10" x14ac:dyDescent="0.3">
      <c r="A76" s="175"/>
      <c r="B76" s="172"/>
      <c r="C76" s="179"/>
      <c r="D76" s="185"/>
      <c r="E76" s="21" t="s">
        <v>14</v>
      </c>
      <c r="F76" s="14">
        <v>11.1013</v>
      </c>
      <c r="G76" s="6">
        <v>4.7335000000000003</v>
      </c>
      <c r="H76" s="6">
        <f t="shared" si="11"/>
        <v>6.3677999999999999</v>
      </c>
      <c r="I76" s="15">
        <f t="shared" si="12"/>
        <v>57.360849630223484</v>
      </c>
      <c r="J76" s="185"/>
    </row>
    <row r="77" spans="1:10" ht="15" thickBot="1" x14ac:dyDescent="0.35">
      <c r="A77" s="175"/>
      <c r="B77" s="172"/>
      <c r="C77" s="179"/>
      <c r="D77" s="185"/>
      <c r="E77" s="22" t="s">
        <v>15</v>
      </c>
      <c r="F77" s="17">
        <v>15.0222</v>
      </c>
      <c r="G77" s="9">
        <v>6.6049999999999995</v>
      </c>
      <c r="H77" s="9">
        <f t="shared" si="11"/>
        <v>8.4172000000000011</v>
      </c>
      <c r="I77" s="16">
        <f t="shared" si="12"/>
        <v>56.031739691922631</v>
      </c>
      <c r="J77" s="186"/>
    </row>
    <row r="78" spans="1:10" x14ac:dyDescent="0.3">
      <c r="A78" s="175"/>
      <c r="B78" s="172">
        <v>2</v>
      </c>
      <c r="C78" s="179" t="s">
        <v>1</v>
      </c>
      <c r="D78" s="185">
        <v>7.3979999999999997</v>
      </c>
      <c r="E78" s="20" t="s">
        <v>13</v>
      </c>
      <c r="F78" s="12">
        <v>11.7057</v>
      </c>
      <c r="G78" s="8">
        <v>4.6556999999999995</v>
      </c>
      <c r="H78" s="8">
        <f t="shared" si="11"/>
        <v>7.0500000000000007</v>
      </c>
      <c r="I78" s="13">
        <f t="shared" si="12"/>
        <v>60.227068863886835</v>
      </c>
      <c r="J78" s="184">
        <f t="shared" ref="J78" si="18">AVERAGE(I78,I79,I80)</f>
        <v>58.473628551525159</v>
      </c>
    </row>
    <row r="79" spans="1:10" x14ac:dyDescent="0.3">
      <c r="A79" s="175"/>
      <c r="B79" s="172"/>
      <c r="C79" s="179"/>
      <c r="D79" s="185"/>
      <c r="E79" s="21" t="s">
        <v>14</v>
      </c>
      <c r="F79" s="14">
        <v>13.8057</v>
      </c>
      <c r="G79" s="6">
        <v>6.1425000000000001</v>
      </c>
      <c r="H79" s="6">
        <f t="shared" si="11"/>
        <v>7.6631999999999998</v>
      </c>
      <c r="I79" s="15">
        <f t="shared" si="12"/>
        <v>55.507507768530381</v>
      </c>
      <c r="J79" s="185"/>
    </row>
    <row r="80" spans="1:10" ht="15" thickBot="1" x14ac:dyDescent="0.35">
      <c r="A80" s="175"/>
      <c r="B80" s="172"/>
      <c r="C80" s="179"/>
      <c r="D80" s="185"/>
      <c r="E80" s="22" t="s">
        <v>15</v>
      </c>
      <c r="F80" s="17">
        <v>13.408100000000001</v>
      </c>
      <c r="G80" s="9">
        <v>5.4052999999999995</v>
      </c>
      <c r="H80" s="9">
        <f t="shared" si="11"/>
        <v>8.0028000000000006</v>
      </c>
      <c r="I80" s="16">
        <f t="shared" si="12"/>
        <v>59.686309022158248</v>
      </c>
      <c r="J80" s="186"/>
    </row>
    <row r="81" spans="1:10" x14ac:dyDescent="0.3">
      <c r="A81" s="175"/>
      <c r="B81" s="172">
        <v>3</v>
      </c>
      <c r="C81" s="179" t="s">
        <v>1</v>
      </c>
      <c r="D81" s="185">
        <v>7.5839999999999996</v>
      </c>
      <c r="E81" s="20" t="s">
        <v>13</v>
      </c>
      <c r="F81" s="12">
        <v>12.193099999999999</v>
      </c>
      <c r="G81" s="8">
        <v>5.1679000000000004</v>
      </c>
      <c r="H81" s="8">
        <f t="shared" si="11"/>
        <v>7.025199999999999</v>
      </c>
      <c r="I81" s="13">
        <f t="shared" si="12"/>
        <v>57.616192764760385</v>
      </c>
      <c r="J81" s="184">
        <f t="shared" ref="J81" si="19">AVERAGE(I81,I82,I83)</f>
        <v>58.800698671241435</v>
      </c>
    </row>
    <row r="82" spans="1:10" x14ac:dyDescent="0.3">
      <c r="A82" s="175"/>
      <c r="B82" s="172"/>
      <c r="C82" s="179"/>
      <c r="D82" s="185"/>
      <c r="E82" s="21" t="s">
        <v>14</v>
      </c>
      <c r="F82" s="14">
        <v>14.761899999999999</v>
      </c>
      <c r="G82" s="6">
        <v>6.0186000000000002</v>
      </c>
      <c r="H82" s="6">
        <f t="shared" si="11"/>
        <v>8.7432999999999979</v>
      </c>
      <c r="I82" s="15">
        <f t="shared" si="12"/>
        <v>59.228825557685653</v>
      </c>
      <c r="J82" s="185"/>
    </row>
    <row r="83" spans="1:10" ht="15" thickBot="1" x14ac:dyDescent="0.35">
      <c r="A83" s="176"/>
      <c r="B83" s="173"/>
      <c r="C83" s="180"/>
      <c r="D83" s="186"/>
      <c r="E83" s="22" t="s">
        <v>15</v>
      </c>
      <c r="F83" s="17">
        <v>13.8986</v>
      </c>
      <c r="G83" s="9">
        <v>5.6210000000000004</v>
      </c>
      <c r="H83" s="9">
        <f t="shared" si="11"/>
        <v>8.2775999999999996</v>
      </c>
      <c r="I83" s="16">
        <f t="shared" si="12"/>
        <v>59.557077691278259</v>
      </c>
      <c r="J83" s="186"/>
    </row>
    <row r="85" spans="1:10" x14ac:dyDescent="0.3">
      <c r="A85" s="167" t="s">
        <v>172</v>
      </c>
    </row>
    <row r="86" spans="1:10" ht="15" thickBot="1" x14ac:dyDescent="0.35"/>
    <row r="87" spans="1:10" ht="15" thickBot="1" x14ac:dyDescent="0.35">
      <c r="A87" s="168" t="s">
        <v>3</v>
      </c>
      <c r="B87" s="169"/>
      <c r="C87" s="170"/>
      <c r="D87" s="168" t="s">
        <v>17</v>
      </c>
      <c r="E87" s="169"/>
      <c r="F87" s="169"/>
      <c r="G87" s="169"/>
      <c r="H87" s="169"/>
      <c r="I87" s="169"/>
      <c r="J87" s="170"/>
    </row>
    <row r="88" spans="1:10" ht="16.2" thickBot="1" x14ac:dyDescent="0.35">
      <c r="A88" s="10" t="s">
        <v>5</v>
      </c>
      <c r="B88" s="11" t="s">
        <v>10</v>
      </c>
      <c r="C88" s="18" t="s">
        <v>0</v>
      </c>
      <c r="D88" s="154" t="s">
        <v>167</v>
      </c>
      <c r="E88" s="24" t="s">
        <v>12</v>
      </c>
      <c r="F88" s="155" t="s">
        <v>168</v>
      </c>
      <c r="G88" s="155" t="s">
        <v>169</v>
      </c>
      <c r="H88" s="155" t="s">
        <v>170</v>
      </c>
      <c r="I88" s="19" t="s">
        <v>16</v>
      </c>
      <c r="J88" s="24" t="s">
        <v>4</v>
      </c>
    </row>
    <row r="89" spans="1:10" x14ac:dyDescent="0.3">
      <c r="A89" s="174" t="s">
        <v>6</v>
      </c>
      <c r="B89" s="177">
        <v>1</v>
      </c>
      <c r="C89" s="178" t="s">
        <v>18</v>
      </c>
      <c r="D89" s="184">
        <v>8.1959999999999997</v>
      </c>
      <c r="E89" s="20" t="s">
        <v>13</v>
      </c>
      <c r="F89" s="12">
        <v>14.124199999999998</v>
      </c>
      <c r="G89" s="8">
        <v>7.2312000000000003</v>
      </c>
      <c r="H89" s="8">
        <f t="shared" ref="H89:H124" si="20">F89-G89</f>
        <v>6.892999999999998</v>
      </c>
      <c r="I89" s="13">
        <f t="shared" ref="I89:I124" si="21">(H89/F89)*100</f>
        <v>48.802764050353289</v>
      </c>
      <c r="J89" s="184">
        <f t="shared" ref="J89" si="22">AVERAGE(I89,I90,I91)</f>
        <v>51.187563594032184</v>
      </c>
    </row>
    <row r="90" spans="1:10" x14ac:dyDescent="0.3">
      <c r="A90" s="175"/>
      <c r="B90" s="172"/>
      <c r="C90" s="179"/>
      <c r="D90" s="185"/>
      <c r="E90" s="21" t="s">
        <v>14</v>
      </c>
      <c r="F90" s="14">
        <v>14.845300000000002</v>
      </c>
      <c r="G90" s="6">
        <v>7.2395000000000005</v>
      </c>
      <c r="H90" s="6">
        <f t="shared" si="20"/>
        <v>7.6058000000000012</v>
      </c>
      <c r="I90" s="15">
        <f t="shared" si="21"/>
        <v>51.233723804840594</v>
      </c>
      <c r="J90" s="185"/>
    </row>
    <row r="91" spans="1:10" ht="15" thickBot="1" x14ac:dyDescent="0.35">
      <c r="A91" s="175"/>
      <c r="B91" s="172"/>
      <c r="C91" s="179"/>
      <c r="D91" s="185"/>
      <c r="E91" s="22" t="s">
        <v>15</v>
      </c>
      <c r="F91" s="17">
        <v>13.290500000000002</v>
      </c>
      <c r="G91" s="9">
        <v>6.1765999999999996</v>
      </c>
      <c r="H91" s="9">
        <f t="shared" si="20"/>
        <v>7.1139000000000019</v>
      </c>
      <c r="I91" s="16">
        <f t="shared" si="21"/>
        <v>53.526202926902677</v>
      </c>
      <c r="J91" s="186"/>
    </row>
    <row r="92" spans="1:10" x14ac:dyDescent="0.3">
      <c r="A92" s="175"/>
      <c r="B92" s="172">
        <v>2</v>
      </c>
      <c r="C92" s="179" t="s">
        <v>18</v>
      </c>
      <c r="D92" s="185">
        <v>8.7550000000000008</v>
      </c>
      <c r="E92" s="20" t="s">
        <v>13</v>
      </c>
      <c r="F92" s="8">
        <v>14.773400000000001</v>
      </c>
      <c r="G92" s="8">
        <v>7.0672999999999995</v>
      </c>
      <c r="H92" s="8">
        <f t="shared" si="20"/>
        <v>7.7061000000000011</v>
      </c>
      <c r="I92" s="8">
        <f t="shared" si="21"/>
        <v>52.161993853818359</v>
      </c>
      <c r="J92" s="184">
        <f t="shared" ref="J92" si="23">AVERAGE(I92,I93,I94)</f>
        <v>51.55581251720082</v>
      </c>
    </row>
    <row r="93" spans="1:10" x14ac:dyDescent="0.3">
      <c r="A93" s="175"/>
      <c r="B93" s="172"/>
      <c r="C93" s="179"/>
      <c r="D93" s="185"/>
      <c r="E93" s="21" t="s">
        <v>14</v>
      </c>
      <c r="F93" s="6">
        <v>13.9199</v>
      </c>
      <c r="G93" s="6">
        <v>6.6959999999999997</v>
      </c>
      <c r="H93" s="6">
        <f t="shared" si="20"/>
        <v>7.2239000000000004</v>
      </c>
      <c r="I93" s="6">
        <f t="shared" si="21"/>
        <v>51.896206150906252</v>
      </c>
      <c r="J93" s="185"/>
    </row>
    <row r="94" spans="1:10" ht="15" thickBot="1" x14ac:dyDescent="0.35">
      <c r="A94" s="175"/>
      <c r="B94" s="172"/>
      <c r="C94" s="179"/>
      <c r="D94" s="185"/>
      <c r="E94" s="22" t="s">
        <v>15</v>
      </c>
      <c r="F94" s="9">
        <v>14.345800000000001</v>
      </c>
      <c r="G94" s="9">
        <v>7.0854999999999997</v>
      </c>
      <c r="H94" s="9">
        <f t="shared" si="20"/>
        <v>7.2603000000000009</v>
      </c>
      <c r="I94" s="9">
        <f t="shared" si="21"/>
        <v>50.609237546877836</v>
      </c>
      <c r="J94" s="186"/>
    </row>
    <row r="95" spans="1:10" x14ac:dyDescent="0.3">
      <c r="A95" s="175"/>
      <c r="B95" s="172">
        <v>3</v>
      </c>
      <c r="C95" s="179" t="s">
        <v>18</v>
      </c>
      <c r="D95" s="185">
        <v>8.2629999999999999</v>
      </c>
      <c r="E95" s="20" t="s">
        <v>13</v>
      </c>
      <c r="F95" s="12">
        <v>14.383199999999999</v>
      </c>
      <c r="G95" s="8">
        <v>6.9516999999999989</v>
      </c>
      <c r="H95" s="8">
        <f t="shared" si="20"/>
        <v>7.4314999999999998</v>
      </c>
      <c r="I95" s="13">
        <f t="shared" si="21"/>
        <v>51.667918126703384</v>
      </c>
      <c r="J95" s="184">
        <f t="shared" ref="J95" si="24">AVERAGE(I95,I96,I97)</f>
        <v>50.719350084113557</v>
      </c>
    </row>
    <row r="96" spans="1:10" x14ac:dyDescent="0.3">
      <c r="A96" s="175"/>
      <c r="B96" s="172"/>
      <c r="C96" s="179"/>
      <c r="D96" s="185"/>
      <c r="E96" s="21" t="s">
        <v>14</v>
      </c>
      <c r="F96" s="14">
        <v>13.642300000000001</v>
      </c>
      <c r="G96" s="6">
        <v>6.6809000000000012</v>
      </c>
      <c r="H96" s="6">
        <f t="shared" si="20"/>
        <v>6.9613999999999994</v>
      </c>
      <c r="I96" s="15">
        <f t="shared" si="21"/>
        <v>51.028052454498138</v>
      </c>
      <c r="J96" s="185"/>
    </row>
    <row r="97" spans="1:10" ht="15" thickBot="1" x14ac:dyDescent="0.35">
      <c r="A97" s="176"/>
      <c r="B97" s="173"/>
      <c r="C97" s="180"/>
      <c r="D97" s="186"/>
      <c r="E97" s="22" t="s">
        <v>15</v>
      </c>
      <c r="F97" s="17">
        <v>13.9147</v>
      </c>
      <c r="G97" s="9">
        <v>7.0321999999999996</v>
      </c>
      <c r="H97" s="9">
        <f t="shared" si="20"/>
        <v>6.8825000000000003</v>
      </c>
      <c r="I97" s="16">
        <f t="shared" si="21"/>
        <v>49.462079671139158</v>
      </c>
      <c r="J97" s="186"/>
    </row>
    <row r="98" spans="1:10" x14ac:dyDescent="0.3">
      <c r="A98" s="174" t="s">
        <v>8</v>
      </c>
      <c r="B98" s="177">
        <v>1</v>
      </c>
      <c r="C98" s="183" t="s">
        <v>143</v>
      </c>
      <c r="D98" s="184">
        <v>8.1159999999999997</v>
      </c>
      <c r="E98" s="20" t="s">
        <v>13</v>
      </c>
      <c r="F98" s="14">
        <v>14.281189999999999</v>
      </c>
      <c r="G98" s="6">
        <v>5.1899899999999999</v>
      </c>
      <c r="H98" s="6">
        <f t="shared" si="20"/>
        <v>9.0911999999999988</v>
      </c>
      <c r="I98" s="15">
        <f t="shared" si="21"/>
        <v>63.65856066616297</v>
      </c>
      <c r="J98" s="184">
        <f t="shared" ref="J98:J104" si="25">AVERAGE(I98,I99,I100)</f>
        <v>64.764404186465512</v>
      </c>
    </row>
    <row r="99" spans="1:10" x14ac:dyDescent="0.3">
      <c r="A99" s="175"/>
      <c r="B99" s="172"/>
      <c r="C99" s="182"/>
      <c r="D99" s="185"/>
      <c r="E99" s="21" t="s">
        <v>14</v>
      </c>
      <c r="F99" s="14">
        <v>8.8417000000000012</v>
      </c>
      <c r="G99" s="6">
        <v>3.1367000000000003</v>
      </c>
      <c r="H99" s="6">
        <f t="shared" si="20"/>
        <v>5.705000000000001</v>
      </c>
      <c r="I99" s="15">
        <f t="shared" si="21"/>
        <v>64.523790673739214</v>
      </c>
      <c r="J99" s="185"/>
    </row>
    <row r="100" spans="1:10" ht="15" thickBot="1" x14ac:dyDescent="0.35">
      <c r="A100" s="175"/>
      <c r="B100" s="172"/>
      <c r="C100" s="182"/>
      <c r="D100" s="185"/>
      <c r="E100" s="22" t="s">
        <v>15</v>
      </c>
      <c r="F100" s="17">
        <v>9.5596999999999994</v>
      </c>
      <c r="G100" s="9">
        <v>3.2397</v>
      </c>
      <c r="H100" s="9">
        <f t="shared" si="20"/>
        <v>6.3199999999999994</v>
      </c>
      <c r="I100" s="16">
        <f t="shared" si="21"/>
        <v>66.110861219494339</v>
      </c>
      <c r="J100" s="186"/>
    </row>
    <row r="101" spans="1:10" x14ac:dyDescent="0.3">
      <c r="A101" s="175"/>
      <c r="B101" s="172">
        <v>2</v>
      </c>
      <c r="C101" s="182" t="s">
        <v>143</v>
      </c>
      <c r="D101" s="185">
        <v>8.2050000000000001</v>
      </c>
      <c r="E101" s="20" t="s">
        <v>13</v>
      </c>
      <c r="F101" s="12">
        <v>10.401299999999999</v>
      </c>
      <c r="G101" s="8">
        <v>3.3837000000000002</v>
      </c>
      <c r="H101" s="8">
        <f t="shared" si="20"/>
        <v>7.0175999999999989</v>
      </c>
      <c r="I101" s="13">
        <f t="shared" si="21"/>
        <v>67.468489515733609</v>
      </c>
      <c r="J101" s="184">
        <f t="shared" si="25"/>
        <v>67.141306596116678</v>
      </c>
    </row>
    <row r="102" spans="1:10" x14ac:dyDescent="0.3">
      <c r="A102" s="175"/>
      <c r="B102" s="172"/>
      <c r="C102" s="182"/>
      <c r="D102" s="185"/>
      <c r="E102" s="21" t="s">
        <v>14</v>
      </c>
      <c r="F102" s="14">
        <v>8.7431000000000001</v>
      </c>
      <c r="G102" s="6">
        <v>2.8288000000000002</v>
      </c>
      <c r="H102" s="6">
        <f t="shared" si="20"/>
        <v>5.9142999999999999</v>
      </c>
      <c r="I102" s="15">
        <f t="shared" si="21"/>
        <v>67.645343184911539</v>
      </c>
      <c r="J102" s="185"/>
    </row>
    <row r="103" spans="1:10" ht="15" thickBot="1" x14ac:dyDescent="0.35">
      <c r="A103" s="175"/>
      <c r="B103" s="172"/>
      <c r="C103" s="182"/>
      <c r="D103" s="185"/>
      <c r="E103" s="22" t="s">
        <v>15</v>
      </c>
      <c r="F103" s="17">
        <v>8.7498000000000005</v>
      </c>
      <c r="G103" s="9">
        <v>2.9478000000000004</v>
      </c>
      <c r="H103" s="9">
        <f t="shared" si="20"/>
        <v>5.8019999999999996</v>
      </c>
      <c r="I103" s="16">
        <f t="shared" si="21"/>
        <v>66.310087087704844</v>
      </c>
      <c r="J103" s="186"/>
    </row>
    <row r="104" spans="1:10" x14ac:dyDescent="0.3">
      <c r="A104" s="175"/>
      <c r="B104" s="172">
        <v>3</v>
      </c>
      <c r="C104" s="182" t="s">
        <v>143</v>
      </c>
      <c r="D104" s="185">
        <v>8.0809999999999995</v>
      </c>
      <c r="E104" s="20" t="s">
        <v>13</v>
      </c>
      <c r="F104" s="12">
        <v>8.3040000000000003</v>
      </c>
      <c r="G104" s="8">
        <v>2.6807999999999996</v>
      </c>
      <c r="H104" s="8">
        <f t="shared" si="20"/>
        <v>5.6232000000000006</v>
      </c>
      <c r="I104" s="13">
        <f t="shared" si="21"/>
        <v>67.716763005780351</v>
      </c>
      <c r="J104" s="184">
        <f t="shared" si="25"/>
        <v>66.677869535798379</v>
      </c>
    </row>
    <row r="105" spans="1:10" x14ac:dyDescent="0.3">
      <c r="A105" s="175"/>
      <c r="B105" s="172"/>
      <c r="C105" s="182"/>
      <c r="D105" s="185"/>
      <c r="E105" s="21" t="s">
        <v>14</v>
      </c>
      <c r="F105" s="14">
        <v>8.710799999999999</v>
      </c>
      <c r="G105" s="6">
        <v>3.0293000000000001</v>
      </c>
      <c r="H105" s="6">
        <f t="shared" si="20"/>
        <v>5.6814999999999989</v>
      </c>
      <c r="I105" s="15">
        <f t="shared" si="21"/>
        <v>65.223630435780862</v>
      </c>
      <c r="J105" s="185"/>
    </row>
    <row r="106" spans="1:10" ht="15" thickBot="1" x14ac:dyDescent="0.35">
      <c r="A106" s="176"/>
      <c r="B106" s="173"/>
      <c r="C106" s="187"/>
      <c r="D106" s="186"/>
      <c r="E106" s="22" t="s">
        <v>15</v>
      </c>
      <c r="F106" s="17">
        <v>8.8461999999999996</v>
      </c>
      <c r="G106" s="9">
        <v>2.911</v>
      </c>
      <c r="H106" s="9">
        <f t="shared" si="20"/>
        <v>5.9352</v>
      </c>
      <c r="I106" s="16">
        <f t="shared" si="21"/>
        <v>67.093215165833925</v>
      </c>
      <c r="J106" s="186"/>
    </row>
    <row r="107" spans="1:10" x14ac:dyDescent="0.3">
      <c r="A107" s="174" t="s">
        <v>7</v>
      </c>
      <c r="B107" s="177">
        <v>1</v>
      </c>
      <c r="C107" s="183" t="s">
        <v>145</v>
      </c>
      <c r="D107" s="188"/>
      <c r="E107" s="20" t="s">
        <v>13</v>
      </c>
      <c r="F107" s="12"/>
      <c r="G107" s="25"/>
      <c r="H107" s="8">
        <f t="shared" si="20"/>
        <v>0</v>
      </c>
      <c r="I107" s="13" t="e">
        <f t="shared" si="21"/>
        <v>#DIV/0!</v>
      </c>
      <c r="J107" s="184" t="e">
        <f t="shared" ref="J107:J113" si="26">AVERAGE(I107,I108,I109)</f>
        <v>#DIV/0!</v>
      </c>
    </row>
    <row r="108" spans="1:10" x14ac:dyDescent="0.3">
      <c r="A108" s="175"/>
      <c r="B108" s="172"/>
      <c r="C108" s="182"/>
      <c r="D108" s="189"/>
      <c r="E108" s="21" t="s">
        <v>14</v>
      </c>
      <c r="F108" s="14"/>
      <c r="G108" s="26"/>
      <c r="H108" s="6">
        <f t="shared" si="20"/>
        <v>0</v>
      </c>
      <c r="I108" s="15" t="e">
        <f t="shared" si="21"/>
        <v>#DIV/0!</v>
      </c>
      <c r="J108" s="185"/>
    </row>
    <row r="109" spans="1:10" ht="15" thickBot="1" x14ac:dyDescent="0.35">
      <c r="A109" s="175"/>
      <c r="B109" s="172"/>
      <c r="C109" s="182"/>
      <c r="D109" s="189"/>
      <c r="E109" s="22" t="s">
        <v>15</v>
      </c>
      <c r="F109" s="17"/>
      <c r="G109" s="27"/>
      <c r="H109" s="9">
        <f t="shared" si="20"/>
        <v>0</v>
      </c>
      <c r="I109" s="16" t="e">
        <f t="shared" si="21"/>
        <v>#DIV/0!</v>
      </c>
      <c r="J109" s="186"/>
    </row>
    <row r="110" spans="1:10" x14ac:dyDescent="0.3">
      <c r="A110" s="175"/>
      <c r="B110" s="172">
        <v>2</v>
      </c>
      <c r="C110" s="182" t="s">
        <v>145</v>
      </c>
      <c r="D110" s="189"/>
      <c r="E110" s="20" t="s">
        <v>13</v>
      </c>
      <c r="F110" s="12"/>
      <c r="G110" s="25"/>
      <c r="H110" s="8">
        <f t="shared" si="20"/>
        <v>0</v>
      </c>
      <c r="I110" s="13" t="e">
        <f t="shared" si="21"/>
        <v>#DIV/0!</v>
      </c>
      <c r="J110" s="184" t="e">
        <f t="shared" si="26"/>
        <v>#DIV/0!</v>
      </c>
    </row>
    <row r="111" spans="1:10" x14ac:dyDescent="0.3">
      <c r="A111" s="175"/>
      <c r="B111" s="172"/>
      <c r="C111" s="182"/>
      <c r="D111" s="189"/>
      <c r="E111" s="21" t="s">
        <v>14</v>
      </c>
      <c r="F111" s="14"/>
      <c r="G111" s="26"/>
      <c r="H111" s="6">
        <f t="shared" si="20"/>
        <v>0</v>
      </c>
      <c r="I111" s="15" t="e">
        <f t="shared" si="21"/>
        <v>#DIV/0!</v>
      </c>
      <c r="J111" s="185"/>
    </row>
    <row r="112" spans="1:10" ht="15" thickBot="1" x14ac:dyDescent="0.35">
      <c r="A112" s="175"/>
      <c r="B112" s="172"/>
      <c r="C112" s="182"/>
      <c r="D112" s="189"/>
      <c r="E112" s="22" t="s">
        <v>15</v>
      </c>
      <c r="F112" s="17"/>
      <c r="G112" s="27"/>
      <c r="H112" s="9">
        <f t="shared" si="20"/>
        <v>0</v>
      </c>
      <c r="I112" s="16" t="e">
        <f t="shared" si="21"/>
        <v>#DIV/0!</v>
      </c>
      <c r="J112" s="186"/>
    </row>
    <row r="113" spans="1:10" x14ac:dyDescent="0.3">
      <c r="A113" s="175"/>
      <c r="B113" s="172">
        <v>3</v>
      </c>
      <c r="C113" s="182" t="s">
        <v>145</v>
      </c>
      <c r="D113" s="189"/>
      <c r="E113" s="20" t="s">
        <v>13</v>
      </c>
      <c r="F113" s="12"/>
      <c r="G113" s="25"/>
      <c r="H113" s="8">
        <f t="shared" si="20"/>
        <v>0</v>
      </c>
      <c r="I113" s="13" t="e">
        <f t="shared" si="21"/>
        <v>#DIV/0!</v>
      </c>
      <c r="J113" s="184" t="e">
        <f t="shared" si="26"/>
        <v>#DIV/0!</v>
      </c>
    </row>
    <row r="114" spans="1:10" x14ac:dyDescent="0.3">
      <c r="A114" s="175"/>
      <c r="B114" s="172"/>
      <c r="C114" s="182"/>
      <c r="D114" s="189"/>
      <c r="E114" s="21" t="s">
        <v>14</v>
      </c>
      <c r="F114" s="14"/>
      <c r="G114" s="26"/>
      <c r="H114" s="6">
        <f t="shared" si="20"/>
        <v>0</v>
      </c>
      <c r="I114" s="15" t="e">
        <f t="shared" si="21"/>
        <v>#DIV/0!</v>
      </c>
      <c r="J114" s="185"/>
    </row>
    <row r="115" spans="1:10" ht="15" thickBot="1" x14ac:dyDescent="0.35">
      <c r="A115" s="176"/>
      <c r="B115" s="173"/>
      <c r="C115" s="187"/>
      <c r="D115" s="190"/>
      <c r="E115" s="22" t="s">
        <v>15</v>
      </c>
      <c r="F115" s="17"/>
      <c r="G115" s="27"/>
      <c r="H115" s="9">
        <f t="shared" si="20"/>
        <v>0</v>
      </c>
      <c r="I115" s="16" t="e">
        <f t="shared" si="21"/>
        <v>#DIV/0!</v>
      </c>
      <c r="J115" s="186"/>
    </row>
    <row r="116" spans="1:10" x14ac:dyDescent="0.3">
      <c r="A116" s="174" t="s">
        <v>11</v>
      </c>
      <c r="B116" s="177">
        <v>1</v>
      </c>
      <c r="C116" s="178" t="s">
        <v>1</v>
      </c>
      <c r="D116" s="188"/>
      <c r="E116" s="20" t="s">
        <v>13</v>
      </c>
      <c r="F116" s="12"/>
      <c r="G116" s="8"/>
      <c r="H116" s="8">
        <f t="shared" si="20"/>
        <v>0</v>
      </c>
      <c r="I116" s="13" t="e">
        <f t="shared" si="21"/>
        <v>#DIV/0!</v>
      </c>
      <c r="J116" s="184" t="e">
        <f>AVERAGE(I116,I117,I118)</f>
        <v>#DIV/0!</v>
      </c>
    </row>
    <row r="117" spans="1:10" x14ac:dyDescent="0.3">
      <c r="A117" s="175"/>
      <c r="B117" s="172"/>
      <c r="C117" s="179"/>
      <c r="D117" s="189"/>
      <c r="E117" s="21" t="s">
        <v>14</v>
      </c>
      <c r="F117" s="14"/>
      <c r="G117" s="6"/>
      <c r="H117" s="6">
        <f t="shared" si="20"/>
        <v>0</v>
      </c>
      <c r="I117" s="15" t="e">
        <f t="shared" si="21"/>
        <v>#DIV/0!</v>
      </c>
      <c r="J117" s="185"/>
    </row>
    <row r="118" spans="1:10" ht="15" thickBot="1" x14ac:dyDescent="0.35">
      <c r="A118" s="175"/>
      <c r="B118" s="172"/>
      <c r="C118" s="179"/>
      <c r="D118" s="189"/>
      <c r="E118" s="22" t="s">
        <v>15</v>
      </c>
      <c r="F118" s="17"/>
      <c r="G118" s="9"/>
      <c r="H118" s="9">
        <f t="shared" si="20"/>
        <v>0</v>
      </c>
      <c r="I118" s="16" t="e">
        <f t="shared" si="21"/>
        <v>#DIV/0!</v>
      </c>
      <c r="J118" s="186"/>
    </row>
    <row r="119" spans="1:10" x14ac:dyDescent="0.3">
      <c r="A119" s="175"/>
      <c r="B119" s="172">
        <v>2</v>
      </c>
      <c r="C119" s="179" t="s">
        <v>1</v>
      </c>
      <c r="D119" s="189"/>
      <c r="E119" s="20" t="s">
        <v>13</v>
      </c>
      <c r="F119" s="12"/>
      <c r="G119" s="8"/>
      <c r="H119" s="8">
        <f t="shared" si="20"/>
        <v>0</v>
      </c>
      <c r="I119" s="13" t="e">
        <f t="shared" si="21"/>
        <v>#DIV/0!</v>
      </c>
      <c r="J119" s="184" t="e">
        <f t="shared" ref="J119" si="27">AVERAGE(I119,I120,I121)</f>
        <v>#DIV/0!</v>
      </c>
    </row>
    <row r="120" spans="1:10" x14ac:dyDescent="0.3">
      <c r="A120" s="175"/>
      <c r="B120" s="172"/>
      <c r="C120" s="179"/>
      <c r="D120" s="189"/>
      <c r="E120" s="21" t="s">
        <v>14</v>
      </c>
      <c r="F120" s="14"/>
      <c r="G120" s="6"/>
      <c r="H120" s="6">
        <f t="shared" si="20"/>
        <v>0</v>
      </c>
      <c r="I120" s="15" t="e">
        <f t="shared" si="21"/>
        <v>#DIV/0!</v>
      </c>
      <c r="J120" s="185"/>
    </row>
    <row r="121" spans="1:10" ht="15" thickBot="1" x14ac:dyDescent="0.35">
      <c r="A121" s="175"/>
      <c r="B121" s="172"/>
      <c r="C121" s="179"/>
      <c r="D121" s="189"/>
      <c r="E121" s="22" t="s">
        <v>15</v>
      </c>
      <c r="F121" s="17"/>
      <c r="G121" s="9"/>
      <c r="H121" s="9">
        <f t="shared" si="20"/>
        <v>0</v>
      </c>
      <c r="I121" s="16" t="e">
        <f t="shared" si="21"/>
        <v>#DIV/0!</v>
      </c>
      <c r="J121" s="186"/>
    </row>
    <row r="122" spans="1:10" x14ac:dyDescent="0.3">
      <c r="A122" s="175"/>
      <c r="B122" s="172">
        <v>3</v>
      </c>
      <c r="C122" s="179" t="s">
        <v>1</v>
      </c>
      <c r="D122" s="189"/>
      <c r="E122" s="20" t="s">
        <v>13</v>
      </c>
      <c r="F122" s="12"/>
      <c r="G122" s="8"/>
      <c r="H122" s="8">
        <f t="shared" si="20"/>
        <v>0</v>
      </c>
      <c r="I122" s="13" t="e">
        <f t="shared" si="21"/>
        <v>#DIV/0!</v>
      </c>
      <c r="J122" s="184" t="e">
        <f t="shared" ref="J122" si="28">AVERAGE(I122,I123,I124)</f>
        <v>#DIV/0!</v>
      </c>
    </row>
    <row r="123" spans="1:10" x14ac:dyDescent="0.3">
      <c r="A123" s="175"/>
      <c r="B123" s="172"/>
      <c r="C123" s="179"/>
      <c r="D123" s="189"/>
      <c r="E123" s="21" t="s">
        <v>14</v>
      </c>
      <c r="F123" s="14"/>
      <c r="G123" s="6"/>
      <c r="H123" s="6">
        <f t="shared" si="20"/>
        <v>0</v>
      </c>
      <c r="I123" s="15" t="e">
        <f t="shared" si="21"/>
        <v>#DIV/0!</v>
      </c>
      <c r="J123" s="185"/>
    </row>
    <row r="124" spans="1:10" ht="15" thickBot="1" x14ac:dyDescent="0.35">
      <c r="A124" s="176"/>
      <c r="B124" s="173"/>
      <c r="C124" s="180"/>
      <c r="D124" s="190"/>
      <c r="E124" s="22" t="s">
        <v>15</v>
      </c>
      <c r="F124" s="17"/>
      <c r="G124" s="9"/>
      <c r="H124" s="9">
        <f t="shared" si="20"/>
        <v>0</v>
      </c>
      <c r="I124" s="16" t="e">
        <f t="shared" si="21"/>
        <v>#DIV/0!</v>
      </c>
      <c r="J124" s="186"/>
    </row>
    <row r="126" spans="1:10" x14ac:dyDescent="0.3">
      <c r="A126" s="167" t="s">
        <v>173</v>
      </c>
    </row>
    <row r="127" spans="1:10" ht="15" thickBot="1" x14ac:dyDescent="0.35"/>
    <row r="128" spans="1:10" ht="15" thickBot="1" x14ac:dyDescent="0.35">
      <c r="A128" s="168" t="s">
        <v>3</v>
      </c>
      <c r="B128" s="169"/>
      <c r="C128" s="170"/>
      <c r="D128" s="168" t="s">
        <v>17</v>
      </c>
      <c r="E128" s="169"/>
      <c r="F128" s="169"/>
      <c r="G128" s="169"/>
      <c r="H128" s="169"/>
      <c r="I128" s="169"/>
      <c r="J128" s="170"/>
    </row>
    <row r="129" spans="1:10" ht="16.2" thickBot="1" x14ac:dyDescent="0.35">
      <c r="A129" s="10" t="s">
        <v>5</v>
      </c>
      <c r="B129" s="11" t="s">
        <v>10</v>
      </c>
      <c r="C129" s="18" t="s">
        <v>0</v>
      </c>
      <c r="D129" s="154" t="s">
        <v>167</v>
      </c>
      <c r="E129" s="24" t="s">
        <v>12</v>
      </c>
      <c r="F129" s="155" t="s">
        <v>168</v>
      </c>
      <c r="G129" s="155" t="s">
        <v>169</v>
      </c>
      <c r="H129" s="155" t="s">
        <v>170</v>
      </c>
      <c r="I129" s="19" t="s">
        <v>16</v>
      </c>
      <c r="J129" s="24" t="s">
        <v>4</v>
      </c>
    </row>
    <row r="130" spans="1:10" x14ac:dyDescent="0.3">
      <c r="A130" s="174" t="s">
        <v>6</v>
      </c>
      <c r="B130" s="177">
        <v>1</v>
      </c>
      <c r="C130" s="178" t="s">
        <v>18</v>
      </c>
      <c r="D130" s="184">
        <v>7.6844999999999999</v>
      </c>
      <c r="E130" s="20" t="s">
        <v>13</v>
      </c>
      <c r="F130" s="12">
        <v>8.2713999999999999</v>
      </c>
      <c r="G130" s="8">
        <v>3.4745999999999997</v>
      </c>
      <c r="H130" s="8">
        <f t="shared" ref="H130:H165" si="29">F130-G130</f>
        <v>4.7968000000000002</v>
      </c>
      <c r="I130" s="13">
        <f t="shared" ref="I130:I165" si="30">(H130/F130)*100</f>
        <v>57.99260101071161</v>
      </c>
      <c r="J130" s="184">
        <f t="shared" ref="J130" si="31">AVERAGE(I130,I131,I132)</f>
        <v>55.6022899050852</v>
      </c>
    </row>
    <row r="131" spans="1:10" x14ac:dyDescent="0.3">
      <c r="A131" s="175"/>
      <c r="B131" s="172"/>
      <c r="C131" s="179"/>
      <c r="D131" s="185"/>
      <c r="E131" s="21" t="s">
        <v>14</v>
      </c>
      <c r="F131" s="14">
        <v>8.2935199999999991</v>
      </c>
      <c r="G131" s="6">
        <v>3.8898000000000001</v>
      </c>
      <c r="H131" s="6">
        <f t="shared" si="29"/>
        <v>4.403719999999999</v>
      </c>
      <c r="I131" s="15">
        <f t="shared" si="30"/>
        <v>53.098322545794787</v>
      </c>
      <c r="J131" s="185"/>
    </row>
    <row r="132" spans="1:10" ht="15" thickBot="1" x14ac:dyDescent="0.35">
      <c r="A132" s="175"/>
      <c r="B132" s="172"/>
      <c r="C132" s="179"/>
      <c r="D132" s="185"/>
      <c r="E132" s="22" t="s">
        <v>15</v>
      </c>
      <c r="F132" s="17">
        <v>9.0681399999999996</v>
      </c>
      <c r="G132" s="9">
        <v>4.0157399999999992</v>
      </c>
      <c r="H132" s="9">
        <f t="shared" si="29"/>
        <v>5.0524000000000004</v>
      </c>
      <c r="I132" s="16">
        <f t="shared" si="30"/>
        <v>55.715946158749205</v>
      </c>
      <c r="J132" s="186"/>
    </row>
    <row r="133" spans="1:10" x14ac:dyDescent="0.3">
      <c r="A133" s="175"/>
      <c r="B133" s="172">
        <v>2</v>
      </c>
      <c r="C133" s="179" t="s">
        <v>18</v>
      </c>
      <c r="D133" s="185">
        <v>7.7675000000000001</v>
      </c>
      <c r="E133" s="20" t="s">
        <v>13</v>
      </c>
      <c r="F133" s="8">
        <v>8.474499999999999</v>
      </c>
      <c r="G133" s="8">
        <v>4.0016999999999996</v>
      </c>
      <c r="H133" s="8">
        <f t="shared" si="29"/>
        <v>4.4727999999999994</v>
      </c>
      <c r="I133" s="8">
        <f t="shared" si="30"/>
        <v>52.779515015635134</v>
      </c>
      <c r="J133" s="184">
        <f t="shared" ref="J133" si="32">AVERAGE(I133,I134,I135)</f>
        <v>53.639215195971182</v>
      </c>
    </row>
    <row r="134" spans="1:10" x14ac:dyDescent="0.3">
      <c r="A134" s="175"/>
      <c r="B134" s="172"/>
      <c r="C134" s="179"/>
      <c r="D134" s="185"/>
      <c r="E134" s="21" t="s">
        <v>14</v>
      </c>
      <c r="F134" s="6">
        <v>8.9050000000000011</v>
      </c>
      <c r="G134" s="6">
        <v>4.2434999999999992</v>
      </c>
      <c r="H134" s="6">
        <f t="shared" si="29"/>
        <v>4.661500000000002</v>
      </c>
      <c r="I134" s="6">
        <f t="shared" si="30"/>
        <v>52.34699606962382</v>
      </c>
      <c r="J134" s="185"/>
    </row>
    <row r="135" spans="1:10" ht="15" thickBot="1" x14ac:dyDescent="0.35">
      <c r="A135" s="175"/>
      <c r="B135" s="172"/>
      <c r="C135" s="179"/>
      <c r="D135" s="185"/>
      <c r="E135" s="22" t="s">
        <v>15</v>
      </c>
      <c r="F135" s="9">
        <v>8.6831000000000014</v>
      </c>
      <c r="G135" s="9">
        <v>3.8386999999999998</v>
      </c>
      <c r="H135" s="9">
        <f t="shared" si="29"/>
        <v>4.844400000000002</v>
      </c>
      <c r="I135" s="9">
        <f t="shared" si="30"/>
        <v>55.791134502654593</v>
      </c>
      <c r="J135" s="186"/>
    </row>
    <row r="136" spans="1:10" x14ac:dyDescent="0.3">
      <c r="A136" s="175"/>
      <c r="B136" s="172">
        <v>3</v>
      </c>
      <c r="C136" s="179" t="s">
        <v>18</v>
      </c>
      <c r="D136" s="185">
        <v>7.9844999999999997</v>
      </c>
      <c r="E136" s="20" t="s">
        <v>13</v>
      </c>
      <c r="F136" s="12">
        <v>9.1232000000000006</v>
      </c>
      <c r="G136" s="8">
        <v>4.2725999999999997</v>
      </c>
      <c r="H136" s="8">
        <f t="shared" si="29"/>
        <v>4.8506000000000009</v>
      </c>
      <c r="I136" s="13">
        <f t="shared" si="30"/>
        <v>53.167748158540874</v>
      </c>
      <c r="J136" s="184">
        <f t="shared" ref="J136" si="33">AVERAGE(I136,I137,I138)</f>
        <v>54.003162285982334</v>
      </c>
    </row>
    <row r="137" spans="1:10" x14ac:dyDescent="0.3">
      <c r="A137" s="175"/>
      <c r="B137" s="172"/>
      <c r="C137" s="179"/>
      <c r="D137" s="185"/>
      <c r="E137" s="21" t="s">
        <v>14</v>
      </c>
      <c r="F137" s="14">
        <v>9.1435999999999993</v>
      </c>
      <c r="G137" s="6">
        <v>4.1905999999999999</v>
      </c>
      <c r="H137" s="6">
        <f t="shared" si="29"/>
        <v>4.9529999999999994</v>
      </c>
      <c r="I137" s="15">
        <f t="shared" si="30"/>
        <v>54.169036265803406</v>
      </c>
      <c r="J137" s="185"/>
    </row>
    <row r="138" spans="1:10" ht="15" thickBot="1" x14ac:dyDescent="0.35">
      <c r="A138" s="176"/>
      <c r="B138" s="173"/>
      <c r="C138" s="180"/>
      <c r="D138" s="186"/>
      <c r="E138" s="22" t="s">
        <v>15</v>
      </c>
      <c r="F138" s="17">
        <v>8.6374000000000013</v>
      </c>
      <c r="G138" s="9">
        <v>3.9150999999999998</v>
      </c>
      <c r="H138" s="9">
        <f t="shared" si="29"/>
        <v>4.7223000000000015</v>
      </c>
      <c r="I138" s="16">
        <f t="shared" si="30"/>
        <v>54.672702433602716</v>
      </c>
      <c r="J138" s="186"/>
    </row>
    <row r="139" spans="1:10" x14ac:dyDescent="0.3">
      <c r="A139" s="174" t="s">
        <v>8</v>
      </c>
      <c r="B139" s="177">
        <v>1</v>
      </c>
      <c r="C139" s="183" t="s">
        <v>143</v>
      </c>
      <c r="D139" s="184">
        <v>8.2270000000000003</v>
      </c>
      <c r="E139" s="20" t="s">
        <v>13</v>
      </c>
      <c r="F139" s="12">
        <v>8.6997</v>
      </c>
      <c r="G139" s="8">
        <v>3.0998000000000001</v>
      </c>
      <c r="H139" s="8">
        <f t="shared" si="29"/>
        <v>5.5998999999999999</v>
      </c>
      <c r="I139" s="13">
        <f t="shared" si="30"/>
        <v>64.36888628343506</v>
      </c>
      <c r="J139" s="184">
        <f t="shared" ref="J139:J145" si="34">AVERAGE(I139,I140,I141)</f>
        <v>62.976104009728772</v>
      </c>
    </row>
    <row r="140" spans="1:10" x14ac:dyDescent="0.3">
      <c r="A140" s="175"/>
      <c r="B140" s="172"/>
      <c r="C140" s="182"/>
      <c r="D140" s="185"/>
      <c r="E140" s="21" t="s">
        <v>14</v>
      </c>
      <c r="F140" s="14">
        <v>8.2661999999999995</v>
      </c>
      <c r="G140" s="6">
        <v>3.4104000000000001</v>
      </c>
      <c r="H140" s="6">
        <f t="shared" si="29"/>
        <v>4.8557999999999995</v>
      </c>
      <c r="I140" s="15">
        <f t="shared" si="30"/>
        <v>58.742832256659646</v>
      </c>
      <c r="J140" s="185"/>
    </row>
    <row r="141" spans="1:10" ht="15" thickBot="1" x14ac:dyDescent="0.35">
      <c r="A141" s="175"/>
      <c r="B141" s="172"/>
      <c r="C141" s="182"/>
      <c r="D141" s="185"/>
      <c r="E141" s="22" t="s">
        <v>15</v>
      </c>
      <c r="F141" s="17">
        <v>8.7913999999999994</v>
      </c>
      <c r="G141" s="9">
        <v>3.0051999999999994</v>
      </c>
      <c r="H141" s="9">
        <f t="shared" si="29"/>
        <v>5.7862</v>
      </c>
      <c r="I141" s="16">
        <f t="shared" si="30"/>
        <v>65.816593489091616</v>
      </c>
      <c r="J141" s="186"/>
    </row>
    <row r="142" spans="1:10" x14ac:dyDescent="0.3">
      <c r="A142" s="175"/>
      <c r="B142" s="172">
        <v>2</v>
      </c>
      <c r="C142" s="182" t="s">
        <v>143</v>
      </c>
      <c r="D142" s="185">
        <v>8.0540000000000003</v>
      </c>
      <c r="E142" s="20" t="s">
        <v>13</v>
      </c>
      <c r="F142" s="12">
        <v>8.6873000000000005</v>
      </c>
      <c r="G142" s="8">
        <v>3.0963000000000003</v>
      </c>
      <c r="H142" s="8">
        <f t="shared" si="29"/>
        <v>5.5910000000000002</v>
      </c>
      <c r="I142" s="13">
        <f t="shared" si="30"/>
        <v>64.358316162674242</v>
      </c>
      <c r="J142" s="184">
        <f t="shared" si="34"/>
        <v>63.206321278332133</v>
      </c>
    </row>
    <row r="143" spans="1:10" x14ac:dyDescent="0.3">
      <c r="A143" s="175"/>
      <c r="B143" s="172"/>
      <c r="C143" s="182"/>
      <c r="D143" s="185"/>
      <c r="E143" s="21" t="s">
        <v>14</v>
      </c>
      <c r="F143" s="14">
        <v>8.5691999999999986</v>
      </c>
      <c r="G143" s="6">
        <v>3.3628</v>
      </c>
      <c r="H143" s="6">
        <f t="shared" si="29"/>
        <v>5.2063999999999986</v>
      </c>
      <c r="I143" s="15">
        <f t="shared" si="30"/>
        <v>60.757130187181993</v>
      </c>
      <c r="J143" s="185"/>
    </row>
    <row r="144" spans="1:10" ht="15" thickBot="1" x14ac:dyDescent="0.35">
      <c r="A144" s="175"/>
      <c r="B144" s="172"/>
      <c r="C144" s="182"/>
      <c r="D144" s="185"/>
      <c r="E144" s="22" t="s">
        <v>15</v>
      </c>
      <c r="F144" s="17">
        <v>8.7988999999999997</v>
      </c>
      <c r="G144" s="9">
        <v>3.1233</v>
      </c>
      <c r="H144" s="9">
        <f t="shared" si="29"/>
        <v>5.6755999999999993</v>
      </c>
      <c r="I144" s="16">
        <f t="shared" si="30"/>
        <v>64.503517485140179</v>
      </c>
      <c r="J144" s="186"/>
    </row>
    <row r="145" spans="1:10" x14ac:dyDescent="0.3">
      <c r="A145" s="175"/>
      <c r="B145" s="172">
        <v>3</v>
      </c>
      <c r="C145" s="182" t="s">
        <v>143</v>
      </c>
      <c r="D145" s="185">
        <v>8.2140000000000004</v>
      </c>
      <c r="E145" s="20" t="s">
        <v>13</v>
      </c>
      <c r="F145" s="83">
        <v>8.5015999999999998</v>
      </c>
      <c r="G145" s="83">
        <v>2.8095999999999997</v>
      </c>
      <c r="H145" s="6">
        <f t="shared" si="29"/>
        <v>5.6920000000000002</v>
      </c>
      <c r="I145" s="15">
        <f t="shared" si="30"/>
        <v>66.952103133527814</v>
      </c>
      <c r="J145" s="184">
        <f t="shared" si="34"/>
        <v>64.987817796413964</v>
      </c>
    </row>
    <row r="146" spans="1:10" x14ac:dyDescent="0.3">
      <c r="A146" s="175"/>
      <c r="B146" s="172"/>
      <c r="C146" s="182"/>
      <c r="D146" s="185"/>
      <c r="E146" s="21" t="s">
        <v>14</v>
      </c>
      <c r="F146" s="83">
        <v>8.7545999999999999</v>
      </c>
      <c r="G146" s="83">
        <v>3.0392999999999999</v>
      </c>
      <c r="H146" s="6">
        <f t="shared" si="29"/>
        <v>5.7153</v>
      </c>
      <c r="I146" s="15">
        <f t="shared" si="30"/>
        <v>65.283393872935363</v>
      </c>
      <c r="J146" s="185"/>
    </row>
    <row r="147" spans="1:10" ht="15" thickBot="1" x14ac:dyDescent="0.35">
      <c r="A147" s="176"/>
      <c r="B147" s="173"/>
      <c r="C147" s="187"/>
      <c r="D147" s="186"/>
      <c r="E147" s="22" t="s">
        <v>15</v>
      </c>
      <c r="F147" s="83">
        <v>8.5104000000000006</v>
      </c>
      <c r="G147" s="83">
        <v>3.1719999999999997</v>
      </c>
      <c r="H147" s="9">
        <f t="shared" si="29"/>
        <v>5.3384000000000009</v>
      </c>
      <c r="I147" s="16">
        <f t="shared" si="30"/>
        <v>62.727956382778729</v>
      </c>
      <c r="J147" s="186"/>
    </row>
    <row r="148" spans="1:10" x14ac:dyDescent="0.3">
      <c r="A148" s="174" t="s">
        <v>7</v>
      </c>
      <c r="B148" s="177">
        <v>1</v>
      </c>
      <c r="C148" s="183" t="s">
        <v>145</v>
      </c>
      <c r="D148" s="188"/>
      <c r="E148" s="20" t="s">
        <v>13</v>
      </c>
      <c r="F148" s="12"/>
      <c r="G148" s="25"/>
      <c r="H148" s="8">
        <f t="shared" si="29"/>
        <v>0</v>
      </c>
      <c r="I148" s="13" t="e">
        <f t="shared" si="30"/>
        <v>#DIV/0!</v>
      </c>
      <c r="J148" s="184" t="e">
        <f t="shared" ref="J148:J154" si="35">AVERAGE(I148,I149,I150)</f>
        <v>#DIV/0!</v>
      </c>
    </row>
    <row r="149" spans="1:10" x14ac:dyDescent="0.3">
      <c r="A149" s="175"/>
      <c r="B149" s="172"/>
      <c r="C149" s="182"/>
      <c r="D149" s="189"/>
      <c r="E149" s="21" t="s">
        <v>14</v>
      </c>
      <c r="F149" s="14"/>
      <c r="G149" s="26"/>
      <c r="H149" s="6">
        <f t="shared" si="29"/>
        <v>0</v>
      </c>
      <c r="I149" s="15" t="e">
        <f t="shared" si="30"/>
        <v>#DIV/0!</v>
      </c>
      <c r="J149" s="185"/>
    </row>
    <row r="150" spans="1:10" ht="15" thickBot="1" x14ac:dyDescent="0.35">
      <c r="A150" s="175"/>
      <c r="B150" s="172"/>
      <c r="C150" s="182"/>
      <c r="D150" s="189"/>
      <c r="E150" s="22" t="s">
        <v>15</v>
      </c>
      <c r="F150" s="17"/>
      <c r="G150" s="27"/>
      <c r="H150" s="9">
        <f t="shared" si="29"/>
        <v>0</v>
      </c>
      <c r="I150" s="16" t="e">
        <f t="shared" si="30"/>
        <v>#DIV/0!</v>
      </c>
      <c r="J150" s="186"/>
    </row>
    <row r="151" spans="1:10" x14ac:dyDescent="0.3">
      <c r="A151" s="175"/>
      <c r="B151" s="172">
        <v>2</v>
      </c>
      <c r="C151" s="182" t="s">
        <v>145</v>
      </c>
      <c r="D151" s="189"/>
      <c r="E151" s="20" t="s">
        <v>13</v>
      </c>
      <c r="F151" s="12"/>
      <c r="G151" s="25"/>
      <c r="H151" s="8">
        <f t="shared" si="29"/>
        <v>0</v>
      </c>
      <c r="I151" s="13" t="e">
        <f t="shared" si="30"/>
        <v>#DIV/0!</v>
      </c>
      <c r="J151" s="184" t="e">
        <f t="shared" si="35"/>
        <v>#DIV/0!</v>
      </c>
    </row>
    <row r="152" spans="1:10" x14ac:dyDescent="0.3">
      <c r="A152" s="175"/>
      <c r="B152" s="172"/>
      <c r="C152" s="182"/>
      <c r="D152" s="189"/>
      <c r="E152" s="21" t="s">
        <v>14</v>
      </c>
      <c r="F152" s="14"/>
      <c r="G152" s="26"/>
      <c r="H152" s="6">
        <f t="shared" si="29"/>
        <v>0</v>
      </c>
      <c r="I152" s="15" t="e">
        <f t="shared" si="30"/>
        <v>#DIV/0!</v>
      </c>
      <c r="J152" s="185"/>
    </row>
    <row r="153" spans="1:10" ht="15" thickBot="1" x14ac:dyDescent="0.35">
      <c r="A153" s="175"/>
      <c r="B153" s="172"/>
      <c r="C153" s="182"/>
      <c r="D153" s="189"/>
      <c r="E153" s="22" t="s">
        <v>15</v>
      </c>
      <c r="F153" s="17"/>
      <c r="G153" s="27"/>
      <c r="H153" s="9">
        <f t="shared" si="29"/>
        <v>0</v>
      </c>
      <c r="I153" s="16" t="e">
        <f t="shared" si="30"/>
        <v>#DIV/0!</v>
      </c>
      <c r="J153" s="186"/>
    </row>
    <row r="154" spans="1:10" x14ac:dyDescent="0.3">
      <c r="A154" s="175"/>
      <c r="B154" s="172">
        <v>3</v>
      </c>
      <c r="C154" s="182" t="s">
        <v>145</v>
      </c>
      <c r="D154" s="189"/>
      <c r="E154" s="20" t="s">
        <v>13</v>
      </c>
      <c r="F154" s="12"/>
      <c r="G154" s="25"/>
      <c r="H154" s="8">
        <f t="shared" si="29"/>
        <v>0</v>
      </c>
      <c r="I154" s="13" t="e">
        <f t="shared" si="30"/>
        <v>#DIV/0!</v>
      </c>
      <c r="J154" s="184" t="e">
        <f t="shared" si="35"/>
        <v>#DIV/0!</v>
      </c>
    </row>
    <row r="155" spans="1:10" x14ac:dyDescent="0.3">
      <c r="A155" s="175"/>
      <c r="B155" s="172"/>
      <c r="C155" s="182"/>
      <c r="D155" s="189"/>
      <c r="E155" s="21" t="s">
        <v>14</v>
      </c>
      <c r="F155" s="14"/>
      <c r="G155" s="26"/>
      <c r="H155" s="6">
        <f t="shared" si="29"/>
        <v>0</v>
      </c>
      <c r="I155" s="15" t="e">
        <f t="shared" si="30"/>
        <v>#DIV/0!</v>
      </c>
      <c r="J155" s="185"/>
    </row>
    <row r="156" spans="1:10" ht="15" thickBot="1" x14ac:dyDescent="0.35">
      <c r="A156" s="176"/>
      <c r="B156" s="173"/>
      <c r="C156" s="187"/>
      <c r="D156" s="190"/>
      <c r="E156" s="22" t="s">
        <v>15</v>
      </c>
      <c r="F156" s="17"/>
      <c r="G156" s="27"/>
      <c r="H156" s="9">
        <f t="shared" si="29"/>
        <v>0</v>
      </c>
      <c r="I156" s="16" t="e">
        <f t="shared" si="30"/>
        <v>#DIV/0!</v>
      </c>
      <c r="J156" s="186"/>
    </row>
    <row r="157" spans="1:10" x14ac:dyDescent="0.3">
      <c r="A157" s="174" t="s">
        <v>11</v>
      </c>
      <c r="B157" s="177">
        <v>1</v>
      </c>
      <c r="C157" s="178" t="s">
        <v>1</v>
      </c>
      <c r="D157" s="188"/>
      <c r="E157" s="20" t="s">
        <v>13</v>
      </c>
      <c r="F157" s="12"/>
      <c r="G157" s="8"/>
      <c r="H157" s="8">
        <f t="shared" si="29"/>
        <v>0</v>
      </c>
      <c r="I157" s="13" t="e">
        <f t="shared" si="30"/>
        <v>#DIV/0!</v>
      </c>
      <c r="J157" s="184" t="e">
        <f>AVERAGE(I157,I158,I159)</f>
        <v>#DIV/0!</v>
      </c>
    </row>
    <row r="158" spans="1:10" x14ac:dyDescent="0.3">
      <c r="A158" s="175"/>
      <c r="B158" s="172"/>
      <c r="C158" s="179"/>
      <c r="D158" s="189"/>
      <c r="E158" s="21" t="s">
        <v>14</v>
      </c>
      <c r="F158" s="14"/>
      <c r="G158" s="6"/>
      <c r="H158" s="6">
        <f t="shared" si="29"/>
        <v>0</v>
      </c>
      <c r="I158" s="15" t="e">
        <f t="shared" si="30"/>
        <v>#DIV/0!</v>
      </c>
      <c r="J158" s="185"/>
    </row>
    <row r="159" spans="1:10" ht="15" thickBot="1" x14ac:dyDescent="0.35">
      <c r="A159" s="175"/>
      <c r="B159" s="172"/>
      <c r="C159" s="179"/>
      <c r="D159" s="189"/>
      <c r="E159" s="22" t="s">
        <v>15</v>
      </c>
      <c r="F159" s="17"/>
      <c r="G159" s="9"/>
      <c r="H159" s="9">
        <f t="shared" si="29"/>
        <v>0</v>
      </c>
      <c r="I159" s="16" t="e">
        <f t="shared" si="30"/>
        <v>#DIV/0!</v>
      </c>
      <c r="J159" s="186"/>
    </row>
    <row r="160" spans="1:10" x14ac:dyDescent="0.3">
      <c r="A160" s="175"/>
      <c r="B160" s="172">
        <v>2</v>
      </c>
      <c r="C160" s="179" t="s">
        <v>1</v>
      </c>
      <c r="D160" s="189"/>
      <c r="E160" s="20" t="s">
        <v>13</v>
      </c>
      <c r="F160" s="12"/>
      <c r="G160" s="8"/>
      <c r="H160" s="8">
        <f t="shared" si="29"/>
        <v>0</v>
      </c>
      <c r="I160" s="13" t="e">
        <f t="shared" si="30"/>
        <v>#DIV/0!</v>
      </c>
      <c r="J160" s="184" t="e">
        <f t="shared" ref="J160" si="36">AVERAGE(I160,I161,I162)</f>
        <v>#DIV/0!</v>
      </c>
    </row>
    <row r="161" spans="1:10" x14ac:dyDescent="0.3">
      <c r="A161" s="175"/>
      <c r="B161" s="172"/>
      <c r="C161" s="179"/>
      <c r="D161" s="189"/>
      <c r="E161" s="21" t="s">
        <v>14</v>
      </c>
      <c r="F161" s="14"/>
      <c r="G161" s="6"/>
      <c r="H161" s="6">
        <f t="shared" si="29"/>
        <v>0</v>
      </c>
      <c r="I161" s="15" t="e">
        <f t="shared" si="30"/>
        <v>#DIV/0!</v>
      </c>
      <c r="J161" s="185"/>
    </row>
    <row r="162" spans="1:10" ht="15" thickBot="1" x14ac:dyDescent="0.35">
      <c r="A162" s="175"/>
      <c r="B162" s="172"/>
      <c r="C162" s="179"/>
      <c r="D162" s="189"/>
      <c r="E162" s="22" t="s">
        <v>15</v>
      </c>
      <c r="F162" s="17"/>
      <c r="G162" s="9"/>
      <c r="H162" s="9">
        <f t="shared" si="29"/>
        <v>0</v>
      </c>
      <c r="I162" s="16" t="e">
        <f t="shared" si="30"/>
        <v>#DIV/0!</v>
      </c>
      <c r="J162" s="186"/>
    </row>
    <row r="163" spans="1:10" x14ac:dyDescent="0.3">
      <c r="A163" s="175"/>
      <c r="B163" s="172">
        <v>3</v>
      </c>
      <c r="C163" s="179" t="s">
        <v>1</v>
      </c>
      <c r="D163" s="189"/>
      <c r="E163" s="20" t="s">
        <v>13</v>
      </c>
      <c r="F163" s="12"/>
      <c r="G163" s="8"/>
      <c r="H163" s="8">
        <f t="shared" si="29"/>
        <v>0</v>
      </c>
      <c r="I163" s="13" t="e">
        <f t="shared" si="30"/>
        <v>#DIV/0!</v>
      </c>
      <c r="J163" s="184" t="e">
        <f t="shared" ref="J163" si="37">AVERAGE(I163,I164,I165)</f>
        <v>#DIV/0!</v>
      </c>
    </row>
    <row r="164" spans="1:10" x14ac:dyDescent="0.3">
      <c r="A164" s="175"/>
      <c r="B164" s="172"/>
      <c r="C164" s="179"/>
      <c r="D164" s="189"/>
      <c r="E164" s="21" t="s">
        <v>14</v>
      </c>
      <c r="F164" s="14"/>
      <c r="G164" s="6"/>
      <c r="H164" s="6">
        <f t="shared" si="29"/>
        <v>0</v>
      </c>
      <c r="I164" s="15" t="e">
        <f t="shared" si="30"/>
        <v>#DIV/0!</v>
      </c>
      <c r="J164" s="185"/>
    </row>
    <row r="165" spans="1:10" ht="15" thickBot="1" x14ac:dyDescent="0.35">
      <c r="A165" s="176"/>
      <c r="B165" s="173"/>
      <c r="C165" s="180"/>
      <c r="D165" s="190"/>
      <c r="E165" s="22" t="s">
        <v>15</v>
      </c>
      <c r="F165" s="17"/>
      <c r="G165" s="9"/>
      <c r="H165" s="9">
        <f t="shared" si="29"/>
        <v>0</v>
      </c>
      <c r="I165" s="16" t="e">
        <f t="shared" si="30"/>
        <v>#DIV/0!</v>
      </c>
      <c r="J165" s="186"/>
    </row>
  </sheetData>
  <mergeCells count="216">
    <mergeCell ref="A157:A165"/>
    <mergeCell ref="B157:B159"/>
    <mergeCell ref="C157:C159"/>
    <mergeCell ref="D157:D159"/>
    <mergeCell ref="J157:J159"/>
    <mergeCell ref="B160:B162"/>
    <mergeCell ref="C160:C162"/>
    <mergeCell ref="D160:D162"/>
    <mergeCell ref="J160:J162"/>
    <mergeCell ref="B163:B165"/>
    <mergeCell ref="C163:C165"/>
    <mergeCell ref="D163:D165"/>
    <mergeCell ref="J163:J165"/>
    <mergeCell ref="A148:A156"/>
    <mergeCell ref="B148:B150"/>
    <mergeCell ref="C148:C150"/>
    <mergeCell ref="D148:D150"/>
    <mergeCell ref="J148:J150"/>
    <mergeCell ref="B151:B153"/>
    <mergeCell ref="C151:C153"/>
    <mergeCell ref="D151:D153"/>
    <mergeCell ref="J151:J153"/>
    <mergeCell ref="B154:B156"/>
    <mergeCell ref="C154:C156"/>
    <mergeCell ref="D154:D156"/>
    <mergeCell ref="J154:J156"/>
    <mergeCell ref="A139:A147"/>
    <mergeCell ref="B139:B141"/>
    <mergeCell ref="C139:C141"/>
    <mergeCell ref="D139:D141"/>
    <mergeCell ref="J139:J141"/>
    <mergeCell ref="B142:B144"/>
    <mergeCell ref="C142:C144"/>
    <mergeCell ref="D142:D144"/>
    <mergeCell ref="J142:J144"/>
    <mergeCell ref="B145:B147"/>
    <mergeCell ref="C145:C147"/>
    <mergeCell ref="D145:D147"/>
    <mergeCell ref="J145:J147"/>
    <mergeCell ref="A128:C128"/>
    <mergeCell ref="D128:J128"/>
    <mergeCell ref="A130:A138"/>
    <mergeCell ref="B130:B132"/>
    <mergeCell ref="C130:C132"/>
    <mergeCell ref="D130:D132"/>
    <mergeCell ref="J130:J132"/>
    <mergeCell ref="B133:B135"/>
    <mergeCell ref="C133:C135"/>
    <mergeCell ref="D133:D135"/>
    <mergeCell ref="J133:J135"/>
    <mergeCell ref="B136:B138"/>
    <mergeCell ref="C136:C138"/>
    <mergeCell ref="D136:D138"/>
    <mergeCell ref="J136:J138"/>
    <mergeCell ref="A116:A124"/>
    <mergeCell ref="B116:B118"/>
    <mergeCell ref="C116:C118"/>
    <mergeCell ref="D116:D118"/>
    <mergeCell ref="J116:J118"/>
    <mergeCell ref="B119:B121"/>
    <mergeCell ref="C119:C121"/>
    <mergeCell ref="D119:D121"/>
    <mergeCell ref="J119:J121"/>
    <mergeCell ref="B122:B124"/>
    <mergeCell ref="C122:C124"/>
    <mergeCell ref="D122:D124"/>
    <mergeCell ref="J122:J124"/>
    <mergeCell ref="A107:A115"/>
    <mergeCell ref="B107:B109"/>
    <mergeCell ref="C107:C109"/>
    <mergeCell ref="D107:D109"/>
    <mergeCell ref="J107:J109"/>
    <mergeCell ref="B110:B112"/>
    <mergeCell ref="C110:C112"/>
    <mergeCell ref="D110:D112"/>
    <mergeCell ref="J110:J112"/>
    <mergeCell ref="B113:B115"/>
    <mergeCell ref="C113:C115"/>
    <mergeCell ref="D113:D115"/>
    <mergeCell ref="J113:J115"/>
    <mergeCell ref="A98:A106"/>
    <mergeCell ref="B98:B100"/>
    <mergeCell ref="C98:C100"/>
    <mergeCell ref="D98:D100"/>
    <mergeCell ref="J98:J100"/>
    <mergeCell ref="B101:B103"/>
    <mergeCell ref="C101:C103"/>
    <mergeCell ref="D101:D103"/>
    <mergeCell ref="J101:J103"/>
    <mergeCell ref="B104:B106"/>
    <mergeCell ref="C104:C106"/>
    <mergeCell ref="D104:D106"/>
    <mergeCell ref="J104:J106"/>
    <mergeCell ref="A87:C87"/>
    <mergeCell ref="D87:J87"/>
    <mergeCell ref="A89:A97"/>
    <mergeCell ref="B89:B91"/>
    <mergeCell ref="C89:C91"/>
    <mergeCell ref="D89:D91"/>
    <mergeCell ref="J89:J91"/>
    <mergeCell ref="B92:B94"/>
    <mergeCell ref="C92:C94"/>
    <mergeCell ref="D92:D94"/>
    <mergeCell ref="J92:J94"/>
    <mergeCell ref="B95:B97"/>
    <mergeCell ref="C95:C97"/>
    <mergeCell ref="D95:D97"/>
    <mergeCell ref="J95:J97"/>
    <mergeCell ref="A75:A83"/>
    <mergeCell ref="B75:B77"/>
    <mergeCell ref="C75:C77"/>
    <mergeCell ref="D75:D77"/>
    <mergeCell ref="J75:J77"/>
    <mergeCell ref="B78:B80"/>
    <mergeCell ref="C78:C80"/>
    <mergeCell ref="D78:D80"/>
    <mergeCell ref="J78:J80"/>
    <mergeCell ref="B81:B83"/>
    <mergeCell ref="C81:C83"/>
    <mergeCell ref="D81:D83"/>
    <mergeCell ref="J81:J83"/>
    <mergeCell ref="A66:A74"/>
    <mergeCell ref="B66:B68"/>
    <mergeCell ref="C66:C68"/>
    <mergeCell ref="D66:D68"/>
    <mergeCell ref="J66:J68"/>
    <mergeCell ref="B69:B71"/>
    <mergeCell ref="C69:C71"/>
    <mergeCell ref="D69:D71"/>
    <mergeCell ref="J69:J71"/>
    <mergeCell ref="B72:B74"/>
    <mergeCell ref="C72:C74"/>
    <mergeCell ref="D72:D74"/>
    <mergeCell ref="J72:J74"/>
    <mergeCell ref="A57:A65"/>
    <mergeCell ref="B57:B59"/>
    <mergeCell ref="C57:C59"/>
    <mergeCell ref="D57:D59"/>
    <mergeCell ref="J57:J59"/>
    <mergeCell ref="B60:B62"/>
    <mergeCell ref="C60:C62"/>
    <mergeCell ref="D60:D62"/>
    <mergeCell ref="J60:J62"/>
    <mergeCell ref="B63:B65"/>
    <mergeCell ref="C63:C65"/>
    <mergeCell ref="D63:D65"/>
    <mergeCell ref="J63:J65"/>
    <mergeCell ref="J16:J18"/>
    <mergeCell ref="B19:B21"/>
    <mergeCell ref="C19:C21"/>
    <mergeCell ref="D19:D21"/>
    <mergeCell ref="D22:D24"/>
    <mergeCell ref="C22:C24"/>
    <mergeCell ref="A46:C46"/>
    <mergeCell ref="D46:J46"/>
    <mergeCell ref="A48:A56"/>
    <mergeCell ref="B48:B50"/>
    <mergeCell ref="C48:C50"/>
    <mergeCell ref="D48:D50"/>
    <mergeCell ref="J48:J50"/>
    <mergeCell ref="B51:B53"/>
    <mergeCell ref="C51:C53"/>
    <mergeCell ref="D51:D53"/>
    <mergeCell ref="J51:J53"/>
    <mergeCell ref="B54:B56"/>
    <mergeCell ref="C54:C56"/>
    <mergeCell ref="D54:D56"/>
    <mergeCell ref="J54:J56"/>
    <mergeCell ref="D40:D42"/>
    <mergeCell ref="D13:D15"/>
    <mergeCell ref="J13:J15"/>
    <mergeCell ref="D7:D9"/>
    <mergeCell ref="B10:B12"/>
    <mergeCell ref="J40:J42"/>
    <mergeCell ref="B40:B42"/>
    <mergeCell ref="B16:B18"/>
    <mergeCell ref="C16:C18"/>
    <mergeCell ref="D16:D18"/>
    <mergeCell ref="J37:J39"/>
    <mergeCell ref="J34:J36"/>
    <mergeCell ref="J7:J9"/>
    <mergeCell ref="C10:C12"/>
    <mergeCell ref="D10:D12"/>
    <mergeCell ref="J10:J12"/>
    <mergeCell ref="B37:B39"/>
    <mergeCell ref="B34:B36"/>
    <mergeCell ref="C34:C36"/>
    <mergeCell ref="D37:D39"/>
    <mergeCell ref="C37:C39"/>
    <mergeCell ref="C40:C42"/>
    <mergeCell ref="J22:J24"/>
    <mergeCell ref="J19:J21"/>
    <mergeCell ref="B22:B24"/>
    <mergeCell ref="A7:A15"/>
    <mergeCell ref="B7:B9"/>
    <mergeCell ref="C7:C9"/>
    <mergeCell ref="B13:B15"/>
    <mergeCell ref="C13:C15"/>
    <mergeCell ref="A34:A42"/>
    <mergeCell ref="A5:C5"/>
    <mergeCell ref="D5:J5"/>
    <mergeCell ref="C28:C30"/>
    <mergeCell ref="C25:C27"/>
    <mergeCell ref="D25:D27"/>
    <mergeCell ref="D28:D30"/>
    <mergeCell ref="B28:B30"/>
    <mergeCell ref="B25:B27"/>
    <mergeCell ref="A25:A33"/>
    <mergeCell ref="J31:J33"/>
    <mergeCell ref="J28:J30"/>
    <mergeCell ref="J25:J27"/>
    <mergeCell ref="D31:D33"/>
    <mergeCell ref="C31:C33"/>
    <mergeCell ref="B31:B33"/>
    <mergeCell ref="A16:A24"/>
    <mergeCell ref="D34:D3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2"/>
  <sheetViews>
    <sheetView zoomScaleNormal="100" workbookViewId="0">
      <selection activeCell="F11" sqref="F11"/>
    </sheetView>
  </sheetViews>
  <sheetFormatPr baseColWidth="10" defaultRowHeight="14.4" x14ac:dyDescent="0.3"/>
  <cols>
    <col min="1" max="1" width="57.33203125" customWidth="1"/>
    <col min="2" max="2" width="20.33203125" customWidth="1"/>
    <col min="3" max="4" width="23.88671875" customWidth="1"/>
    <col min="5" max="8" width="19.5546875" customWidth="1"/>
    <col min="10" max="10" width="19.6640625" customWidth="1"/>
  </cols>
  <sheetData>
    <row r="1" spans="1:12" x14ac:dyDescent="0.3">
      <c r="A1" s="1" t="s">
        <v>33</v>
      </c>
      <c r="J1" s="7"/>
      <c r="K1" s="7"/>
      <c r="L1" s="7"/>
    </row>
    <row r="2" spans="1:12" x14ac:dyDescent="0.3">
      <c r="J2" s="7"/>
      <c r="K2" s="7"/>
      <c r="L2" s="7"/>
    </row>
    <row r="3" spans="1:12" ht="28.8" x14ac:dyDescent="0.3">
      <c r="A3" s="53" t="s">
        <v>34</v>
      </c>
      <c r="B3" s="53" t="s">
        <v>35</v>
      </c>
      <c r="C3" s="118" t="s">
        <v>36</v>
      </c>
      <c r="D3" s="118" t="s">
        <v>37</v>
      </c>
      <c r="E3" s="54" t="s">
        <v>18</v>
      </c>
      <c r="F3" s="55" t="s">
        <v>143</v>
      </c>
      <c r="G3" s="55" t="s">
        <v>145</v>
      </c>
      <c r="H3" s="56" t="s">
        <v>1</v>
      </c>
      <c r="J3" s="7"/>
      <c r="K3" s="7"/>
      <c r="L3" s="7"/>
    </row>
    <row r="4" spans="1:12" x14ac:dyDescent="0.3">
      <c r="A4" s="195" t="s">
        <v>38</v>
      </c>
      <c r="B4" s="192"/>
      <c r="C4" s="192"/>
      <c r="D4" s="192"/>
      <c r="E4" s="192"/>
      <c r="F4" s="192"/>
      <c r="G4" s="192"/>
      <c r="H4" s="196"/>
      <c r="J4" s="7"/>
      <c r="K4" s="7"/>
      <c r="L4" s="7"/>
    </row>
    <row r="5" spans="1:12" x14ac:dyDescent="0.3">
      <c r="A5" s="57" t="s">
        <v>39</v>
      </c>
      <c r="B5" s="58" t="s">
        <v>40</v>
      </c>
      <c r="C5" s="89" t="s">
        <v>41</v>
      </c>
      <c r="D5" s="89" t="s">
        <v>41</v>
      </c>
      <c r="E5" s="125">
        <v>8.1</v>
      </c>
      <c r="F5" s="125">
        <v>8</v>
      </c>
      <c r="G5" s="59"/>
      <c r="H5" s="60"/>
      <c r="J5" s="94"/>
      <c r="K5" s="95"/>
      <c r="L5" s="96"/>
    </row>
    <row r="6" spans="1:12" x14ac:dyDescent="0.3">
      <c r="A6" s="61" t="s">
        <v>42</v>
      </c>
      <c r="B6" s="62" t="s">
        <v>43</v>
      </c>
      <c r="C6" s="90"/>
      <c r="D6" s="90"/>
      <c r="E6" s="123">
        <v>9245</v>
      </c>
      <c r="F6" s="63">
        <v>6350</v>
      </c>
      <c r="G6" s="63"/>
      <c r="H6" s="64"/>
      <c r="J6" s="97"/>
      <c r="K6" s="98"/>
      <c r="L6" s="99"/>
    </row>
    <row r="7" spans="1:12" x14ac:dyDescent="0.3">
      <c r="A7" s="65" t="s">
        <v>44</v>
      </c>
      <c r="B7" s="65" t="s">
        <v>45</v>
      </c>
      <c r="C7" s="91" t="s">
        <v>46</v>
      </c>
      <c r="D7" s="91" t="s">
        <v>46</v>
      </c>
      <c r="E7" s="66">
        <v>42.25</v>
      </c>
      <c r="F7" s="79">
        <v>33.5</v>
      </c>
      <c r="G7" s="66"/>
      <c r="H7" s="67"/>
      <c r="J7" s="97"/>
      <c r="K7" s="98"/>
      <c r="L7" s="100"/>
    </row>
    <row r="8" spans="1:12" x14ac:dyDescent="0.3">
      <c r="A8" s="195" t="s">
        <v>47</v>
      </c>
      <c r="B8" s="192"/>
      <c r="C8" s="192"/>
      <c r="D8" s="192"/>
      <c r="E8" s="192"/>
      <c r="F8" s="192"/>
      <c r="G8" s="192"/>
      <c r="H8" s="196"/>
      <c r="J8" s="101"/>
      <c r="K8" s="102"/>
      <c r="L8" s="103"/>
    </row>
    <row r="9" spans="1:12" x14ac:dyDescent="0.3">
      <c r="A9" s="68" t="s">
        <v>48</v>
      </c>
      <c r="B9" s="68" t="s">
        <v>45</v>
      </c>
      <c r="C9" s="89" t="s">
        <v>49</v>
      </c>
      <c r="D9" s="89" t="s">
        <v>50</v>
      </c>
      <c r="E9" s="77">
        <v>0</v>
      </c>
      <c r="F9" s="77">
        <v>0</v>
      </c>
      <c r="G9" s="71"/>
      <c r="H9" s="72"/>
      <c r="J9" s="104"/>
      <c r="K9" s="95"/>
      <c r="L9" s="95"/>
    </row>
    <row r="10" spans="1:12" x14ac:dyDescent="0.3">
      <c r="A10" s="69" t="s">
        <v>51</v>
      </c>
      <c r="B10" s="69" t="s">
        <v>45</v>
      </c>
      <c r="C10" s="90" t="s">
        <v>52</v>
      </c>
      <c r="D10" s="90" t="s">
        <v>52</v>
      </c>
      <c r="E10" s="78">
        <v>0.4</v>
      </c>
      <c r="F10" s="152">
        <v>0.14000000000000001</v>
      </c>
      <c r="G10" s="73"/>
      <c r="H10" s="74"/>
      <c r="J10" s="105"/>
      <c r="K10" s="95"/>
      <c r="L10" s="99"/>
    </row>
    <row r="11" spans="1:12" x14ac:dyDescent="0.3">
      <c r="A11" s="65" t="s">
        <v>53</v>
      </c>
      <c r="B11" s="65" t="s">
        <v>45</v>
      </c>
      <c r="C11" s="91" t="s">
        <v>54</v>
      </c>
      <c r="D11" s="91" t="s">
        <v>54</v>
      </c>
      <c r="E11" s="79">
        <v>0.34</v>
      </c>
      <c r="F11" s="159">
        <v>2.74</v>
      </c>
      <c r="G11" s="75"/>
      <c r="H11" s="76"/>
      <c r="J11" s="105"/>
      <c r="K11" s="95"/>
      <c r="L11" s="103"/>
    </row>
    <row r="12" spans="1:12" x14ac:dyDescent="0.3">
      <c r="A12" s="191" t="s">
        <v>55</v>
      </c>
      <c r="B12" s="192"/>
      <c r="C12" s="192"/>
      <c r="D12" s="192"/>
      <c r="E12" s="192"/>
      <c r="F12" s="192"/>
      <c r="G12" s="192"/>
      <c r="H12" s="196"/>
      <c r="J12" s="105"/>
      <c r="K12" s="95"/>
      <c r="L12" s="100"/>
    </row>
    <row r="13" spans="1:12" x14ac:dyDescent="0.3">
      <c r="A13" s="68" t="s">
        <v>56</v>
      </c>
      <c r="B13" s="68" t="s">
        <v>40</v>
      </c>
      <c r="C13" s="119" t="s">
        <v>57</v>
      </c>
      <c r="D13" s="119" t="s">
        <v>57</v>
      </c>
      <c r="E13" s="59" t="s">
        <v>57</v>
      </c>
      <c r="F13" s="158" t="s">
        <v>175</v>
      </c>
      <c r="G13" s="107"/>
      <c r="H13" s="108"/>
      <c r="J13" s="105"/>
      <c r="K13" s="95"/>
      <c r="L13" s="100"/>
    </row>
    <row r="14" spans="1:12" x14ac:dyDescent="0.3">
      <c r="A14" s="69" t="s">
        <v>58</v>
      </c>
      <c r="B14" s="69" t="s">
        <v>59</v>
      </c>
      <c r="C14" s="120" t="s">
        <v>60</v>
      </c>
      <c r="D14" s="120" t="s">
        <v>61</v>
      </c>
      <c r="E14" s="63">
        <v>24.5</v>
      </c>
      <c r="F14" s="156">
        <v>29</v>
      </c>
      <c r="G14" s="70"/>
      <c r="H14" s="64"/>
      <c r="J14" s="105"/>
      <c r="K14" s="95"/>
      <c r="L14" s="103"/>
    </row>
    <row r="15" spans="1:12" ht="28.8" x14ac:dyDescent="0.3">
      <c r="A15" s="65" t="s">
        <v>62</v>
      </c>
      <c r="B15" s="65" t="s">
        <v>63</v>
      </c>
      <c r="C15" s="121" t="s">
        <v>64</v>
      </c>
      <c r="D15" s="121" t="s">
        <v>64</v>
      </c>
      <c r="E15" s="109" t="s">
        <v>40</v>
      </c>
      <c r="F15" s="157">
        <v>5</v>
      </c>
      <c r="G15" s="109"/>
      <c r="H15" s="110"/>
      <c r="J15" s="105"/>
      <c r="K15" s="95"/>
      <c r="L15" s="100"/>
    </row>
    <row r="16" spans="1:12" x14ac:dyDescent="0.3">
      <c r="A16" s="191" t="s">
        <v>65</v>
      </c>
      <c r="B16" s="192"/>
      <c r="C16" s="192"/>
      <c r="D16" s="192"/>
      <c r="E16" s="192"/>
      <c r="F16" s="192"/>
      <c r="G16" s="192"/>
      <c r="H16" s="196"/>
      <c r="J16" s="105"/>
      <c r="K16" s="95"/>
      <c r="L16" s="100"/>
    </row>
    <row r="17" spans="1:12" ht="28.8" x14ac:dyDescent="0.3">
      <c r="A17" s="57" t="s">
        <v>66</v>
      </c>
      <c r="B17" s="57" t="s">
        <v>45</v>
      </c>
      <c r="C17" s="119" t="s">
        <v>67</v>
      </c>
      <c r="D17" s="119" t="s">
        <v>67</v>
      </c>
      <c r="E17" s="59">
        <v>70.45</v>
      </c>
      <c r="F17" s="59">
        <v>66.849999999999994</v>
      </c>
      <c r="G17" s="59"/>
      <c r="H17" s="60"/>
      <c r="J17" s="105"/>
      <c r="K17" s="95"/>
      <c r="L17" s="100"/>
    </row>
    <row r="18" spans="1:12" x14ac:dyDescent="0.3">
      <c r="A18" s="111" t="s">
        <v>68</v>
      </c>
      <c r="B18" s="111" t="s">
        <v>45</v>
      </c>
      <c r="C18" s="90"/>
      <c r="D18" s="90"/>
      <c r="E18" s="122">
        <v>28.07</v>
      </c>
      <c r="F18" s="122">
        <v>22.18</v>
      </c>
      <c r="G18" s="112"/>
      <c r="H18" s="113"/>
      <c r="J18" s="104"/>
      <c r="K18" s="95"/>
      <c r="L18" s="95"/>
    </row>
    <row r="19" spans="1:12" x14ac:dyDescent="0.3">
      <c r="A19" s="111" t="s">
        <v>69</v>
      </c>
      <c r="B19" s="111" t="s">
        <v>45</v>
      </c>
      <c r="C19" s="90"/>
      <c r="D19" s="90"/>
      <c r="E19" s="122">
        <v>1.089</v>
      </c>
      <c r="F19" s="122">
        <v>0.95799999999999996</v>
      </c>
      <c r="G19" s="112"/>
      <c r="H19" s="113"/>
      <c r="J19" s="105"/>
      <c r="K19" s="95"/>
      <c r="L19" s="106"/>
    </row>
    <row r="20" spans="1:12" x14ac:dyDescent="0.3">
      <c r="A20" s="111" t="s">
        <v>70</v>
      </c>
      <c r="B20" s="111" t="s">
        <v>45</v>
      </c>
      <c r="C20" s="90"/>
      <c r="D20" s="90"/>
      <c r="E20" s="122">
        <v>1.0589999999999999</v>
      </c>
      <c r="F20" s="122">
        <v>0.98399999999999999</v>
      </c>
      <c r="G20" s="112"/>
      <c r="H20" s="113"/>
      <c r="J20" s="105"/>
      <c r="K20" s="95"/>
      <c r="L20" s="106"/>
    </row>
    <row r="21" spans="1:12" x14ac:dyDescent="0.3">
      <c r="A21" s="111" t="s">
        <v>71</v>
      </c>
      <c r="B21" s="111" t="s">
        <v>72</v>
      </c>
      <c r="C21" s="90"/>
      <c r="D21" s="90"/>
      <c r="E21" s="122">
        <v>113</v>
      </c>
      <c r="F21" s="122">
        <v>9</v>
      </c>
      <c r="G21" s="112"/>
      <c r="H21" s="113"/>
      <c r="J21" s="105"/>
      <c r="K21" s="95"/>
      <c r="L21" s="106"/>
    </row>
    <row r="22" spans="1:12" x14ac:dyDescent="0.3">
      <c r="A22" s="69" t="s">
        <v>73</v>
      </c>
      <c r="B22" s="69" t="s">
        <v>72</v>
      </c>
      <c r="C22" s="90"/>
      <c r="D22" s="90"/>
      <c r="E22" s="123">
        <v>187</v>
      </c>
      <c r="F22" s="123">
        <v>43</v>
      </c>
      <c r="G22" s="80"/>
      <c r="H22" s="113"/>
      <c r="J22" s="105"/>
      <c r="K22" s="95"/>
      <c r="L22" s="106"/>
    </row>
    <row r="23" spans="1:12" x14ac:dyDescent="0.3">
      <c r="A23" s="69" t="s">
        <v>74</v>
      </c>
      <c r="B23" s="69" t="s">
        <v>72</v>
      </c>
      <c r="C23" s="90"/>
      <c r="D23" s="90"/>
      <c r="E23" s="80" t="s">
        <v>139</v>
      </c>
      <c r="F23" s="123" t="s">
        <v>139</v>
      </c>
      <c r="G23" s="80"/>
      <c r="H23" s="81"/>
      <c r="J23" s="105"/>
      <c r="K23" s="95"/>
      <c r="L23" s="106"/>
    </row>
    <row r="24" spans="1:12" x14ac:dyDescent="0.3">
      <c r="A24" s="111" t="s">
        <v>75</v>
      </c>
      <c r="B24" s="111" t="s">
        <v>76</v>
      </c>
      <c r="C24" s="90"/>
      <c r="D24" s="90"/>
      <c r="E24" s="122">
        <v>1540</v>
      </c>
      <c r="F24" s="122">
        <v>1063</v>
      </c>
      <c r="G24" s="112"/>
      <c r="H24" s="113"/>
      <c r="J24" s="105"/>
      <c r="K24" s="95"/>
      <c r="L24" s="103"/>
    </row>
    <row r="25" spans="1:12" x14ac:dyDescent="0.3">
      <c r="A25" s="111" t="s">
        <v>77</v>
      </c>
      <c r="B25" s="111" t="s">
        <v>78</v>
      </c>
      <c r="C25" s="90"/>
      <c r="D25" s="90"/>
      <c r="E25" s="122">
        <v>3204</v>
      </c>
      <c r="F25" s="122">
        <v>2313</v>
      </c>
      <c r="G25" s="112"/>
      <c r="H25" s="113"/>
      <c r="J25" s="105"/>
      <c r="K25" s="95"/>
      <c r="L25" s="103"/>
    </row>
    <row r="26" spans="1:12" x14ac:dyDescent="0.3">
      <c r="A26" s="111" t="s">
        <v>79</v>
      </c>
      <c r="B26" s="111" t="s">
        <v>80</v>
      </c>
      <c r="C26" s="90"/>
      <c r="D26" s="90"/>
      <c r="E26" s="122">
        <v>894</v>
      </c>
      <c r="F26" s="122">
        <v>845</v>
      </c>
      <c r="G26" s="112"/>
      <c r="H26" s="113"/>
      <c r="J26" s="104"/>
      <c r="K26" s="95"/>
      <c r="L26" s="95"/>
    </row>
    <row r="27" spans="1:12" x14ac:dyDescent="0.3">
      <c r="A27" s="111" t="s">
        <v>81</v>
      </c>
      <c r="B27" s="111" t="s">
        <v>82</v>
      </c>
      <c r="C27" s="90"/>
      <c r="D27" s="90"/>
      <c r="E27" s="122">
        <v>5495</v>
      </c>
      <c r="F27" s="122">
        <v>7724</v>
      </c>
      <c r="G27" s="112"/>
      <c r="H27" s="113"/>
      <c r="J27" s="105"/>
      <c r="K27" s="95"/>
      <c r="L27" s="106"/>
    </row>
    <row r="28" spans="1:12" x14ac:dyDescent="0.3">
      <c r="A28" s="111" t="s">
        <v>83</v>
      </c>
      <c r="B28" s="111" t="s">
        <v>40</v>
      </c>
      <c r="C28" s="90"/>
      <c r="D28" s="90"/>
      <c r="E28" s="122">
        <v>11</v>
      </c>
      <c r="F28" s="122">
        <v>8.1</v>
      </c>
      <c r="G28" s="112"/>
      <c r="H28" s="113"/>
      <c r="J28" s="105"/>
      <c r="K28" s="95"/>
      <c r="L28" s="106"/>
    </row>
    <row r="29" spans="1:12" x14ac:dyDescent="0.3">
      <c r="A29" s="114" t="s">
        <v>84</v>
      </c>
      <c r="B29" s="114"/>
      <c r="C29" s="91"/>
      <c r="D29" s="91"/>
      <c r="E29" s="124">
        <v>4</v>
      </c>
      <c r="F29" s="124">
        <v>4</v>
      </c>
      <c r="G29" s="115"/>
      <c r="H29" s="116"/>
      <c r="J29" s="105"/>
      <c r="K29" s="95"/>
      <c r="L29" s="106"/>
    </row>
    <row r="30" spans="1:12" x14ac:dyDescent="0.3">
      <c r="A30" s="195" t="s">
        <v>85</v>
      </c>
      <c r="B30" s="192"/>
      <c r="C30" s="192"/>
      <c r="D30" s="192"/>
      <c r="E30" s="197"/>
      <c r="F30" s="197"/>
      <c r="G30" s="197"/>
      <c r="H30" s="198"/>
      <c r="J30" s="105"/>
      <c r="K30" s="95"/>
      <c r="L30" s="106"/>
    </row>
    <row r="31" spans="1:12" x14ac:dyDescent="0.3">
      <c r="A31" s="68" t="s">
        <v>86</v>
      </c>
      <c r="B31" s="68" t="s">
        <v>87</v>
      </c>
      <c r="C31" s="89">
        <v>20</v>
      </c>
      <c r="D31" s="89">
        <v>20</v>
      </c>
      <c r="E31" s="141">
        <v>3.4</v>
      </c>
      <c r="F31" s="125">
        <v>4.6161797917752247</v>
      </c>
      <c r="G31" s="59"/>
      <c r="H31" s="60"/>
      <c r="J31" s="105"/>
      <c r="K31" s="95"/>
      <c r="L31" s="106"/>
    </row>
    <row r="32" spans="1:12" x14ac:dyDescent="0.3">
      <c r="A32" s="69" t="s">
        <v>88</v>
      </c>
      <c r="B32" s="69" t="s">
        <v>87</v>
      </c>
      <c r="C32" s="90">
        <v>1.5</v>
      </c>
      <c r="D32" s="90">
        <v>1.5</v>
      </c>
      <c r="E32" s="85">
        <v>0.57999999999999996</v>
      </c>
      <c r="F32" s="123">
        <v>0.70868152212881119</v>
      </c>
      <c r="G32" s="63"/>
      <c r="H32" s="64"/>
      <c r="J32" s="105"/>
      <c r="K32" s="95"/>
      <c r="L32" s="103"/>
    </row>
    <row r="33" spans="1:12" x14ac:dyDescent="0.3">
      <c r="A33" s="69" t="s">
        <v>89</v>
      </c>
      <c r="B33" s="69" t="s">
        <v>87</v>
      </c>
      <c r="C33" s="90">
        <v>100</v>
      </c>
      <c r="D33" s="90">
        <v>100</v>
      </c>
      <c r="E33" s="85">
        <v>29</v>
      </c>
      <c r="F33" s="123" t="s">
        <v>148</v>
      </c>
      <c r="G33" s="63"/>
      <c r="H33" s="64"/>
      <c r="J33" s="105"/>
      <c r="K33" s="95"/>
      <c r="L33" s="103"/>
    </row>
    <row r="34" spans="1:12" x14ac:dyDescent="0.3">
      <c r="A34" s="69" t="s">
        <v>90</v>
      </c>
      <c r="B34" s="69" t="s">
        <v>87</v>
      </c>
      <c r="C34" s="90">
        <v>100</v>
      </c>
      <c r="D34" s="90">
        <v>100</v>
      </c>
      <c r="E34" s="85">
        <v>40</v>
      </c>
      <c r="F34" s="123">
        <v>61.137359956615292</v>
      </c>
      <c r="G34" s="63"/>
      <c r="H34" s="64"/>
      <c r="J34" s="105"/>
      <c r="K34" s="95"/>
      <c r="L34" s="106"/>
    </row>
    <row r="35" spans="1:12" x14ac:dyDescent="0.3">
      <c r="A35" s="69" t="s">
        <v>91</v>
      </c>
      <c r="B35" s="69" t="s">
        <v>87</v>
      </c>
      <c r="C35" s="90">
        <v>1</v>
      </c>
      <c r="D35" s="90">
        <v>1</v>
      </c>
      <c r="E35" s="85">
        <v>0.24</v>
      </c>
      <c r="F35" s="123">
        <v>0.35799999999999998</v>
      </c>
      <c r="G35" s="63"/>
      <c r="H35" s="64"/>
      <c r="J35" s="105"/>
      <c r="K35" s="95"/>
      <c r="L35" s="103"/>
    </row>
    <row r="36" spans="1:12" x14ac:dyDescent="0.3">
      <c r="A36" s="69" t="s">
        <v>92</v>
      </c>
      <c r="B36" s="69" t="s">
        <v>87</v>
      </c>
      <c r="C36" s="90">
        <v>50</v>
      </c>
      <c r="D36" s="90">
        <v>50</v>
      </c>
      <c r="E36" s="85">
        <v>11</v>
      </c>
      <c r="F36" s="123">
        <v>15.013059716054185</v>
      </c>
      <c r="G36" s="63"/>
      <c r="H36" s="64"/>
      <c r="J36" s="105"/>
      <c r="K36" s="95"/>
      <c r="L36" s="103"/>
    </row>
    <row r="37" spans="1:12" x14ac:dyDescent="0.3">
      <c r="A37" s="69" t="s">
        <v>93</v>
      </c>
      <c r="B37" s="69" t="s">
        <v>87</v>
      </c>
      <c r="C37" s="90">
        <v>100</v>
      </c>
      <c r="D37" s="90">
        <v>100</v>
      </c>
      <c r="E37" s="85">
        <v>120</v>
      </c>
      <c r="F37" s="123">
        <v>85.584774586944434</v>
      </c>
      <c r="G37" s="63"/>
      <c r="H37" s="64"/>
      <c r="J37" s="105"/>
      <c r="K37" s="95"/>
      <c r="L37" s="106"/>
    </row>
    <row r="38" spans="1:12" x14ac:dyDescent="0.3">
      <c r="A38" s="65" t="s">
        <v>94</v>
      </c>
      <c r="B38" s="65" t="s">
        <v>87</v>
      </c>
      <c r="C38" s="91">
        <v>400</v>
      </c>
      <c r="D38" s="91">
        <v>400</v>
      </c>
      <c r="E38" s="126">
        <v>251</v>
      </c>
      <c r="F38" s="79">
        <v>256.23695663207172</v>
      </c>
      <c r="G38" s="66"/>
      <c r="H38" s="67"/>
      <c r="J38" s="105"/>
      <c r="K38" s="95"/>
      <c r="L38" s="106"/>
    </row>
    <row r="39" spans="1:12" x14ac:dyDescent="0.3">
      <c r="A39" s="191" t="s">
        <v>95</v>
      </c>
      <c r="B39" s="192"/>
      <c r="C39" s="192"/>
      <c r="D39" s="192"/>
      <c r="E39" s="193"/>
      <c r="F39" s="193"/>
      <c r="G39" s="193"/>
      <c r="H39" s="194"/>
      <c r="J39" s="105"/>
      <c r="K39" s="95"/>
      <c r="L39" s="106"/>
    </row>
    <row r="40" spans="1:12" x14ac:dyDescent="0.3">
      <c r="A40" s="69" t="s">
        <v>96</v>
      </c>
      <c r="B40" s="69" t="s">
        <v>87</v>
      </c>
      <c r="C40" s="90" t="s">
        <v>97</v>
      </c>
      <c r="D40" s="90" t="s">
        <v>97</v>
      </c>
      <c r="E40" s="141">
        <v>7.4289526306086202</v>
      </c>
      <c r="F40" s="125">
        <v>4.777744760571621</v>
      </c>
      <c r="G40" s="59"/>
      <c r="H40" s="60"/>
      <c r="J40" s="105"/>
      <c r="K40" s="95"/>
      <c r="L40" s="106"/>
    </row>
    <row r="41" spans="1:12" x14ac:dyDescent="0.3">
      <c r="A41" s="69" t="s">
        <v>98</v>
      </c>
      <c r="B41" s="69" t="s">
        <v>87</v>
      </c>
      <c r="C41" s="90" t="s">
        <v>99</v>
      </c>
      <c r="D41" s="90" t="s">
        <v>99</v>
      </c>
      <c r="E41" s="85" t="s">
        <v>136</v>
      </c>
      <c r="F41" s="140" t="s">
        <v>150</v>
      </c>
      <c r="G41" s="63"/>
      <c r="H41" s="64"/>
      <c r="J41" s="105"/>
      <c r="K41" s="95"/>
      <c r="L41" s="99"/>
    </row>
    <row r="42" spans="1:12" x14ac:dyDescent="0.3">
      <c r="A42" s="69" t="s">
        <v>100</v>
      </c>
      <c r="B42" s="69" t="s">
        <v>87</v>
      </c>
      <c r="C42" s="90" t="s">
        <v>99</v>
      </c>
      <c r="D42" s="90" t="s">
        <v>99</v>
      </c>
      <c r="E42" s="85">
        <v>20.34390104997436</v>
      </c>
      <c r="F42" s="140" t="s">
        <v>151</v>
      </c>
      <c r="G42" s="63"/>
      <c r="H42" s="64"/>
      <c r="J42" s="104"/>
      <c r="K42" s="95"/>
      <c r="L42" s="95"/>
    </row>
    <row r="43" spans="1:12" x14ac:dyDescent="0.3">
      <c r="A43" s="69" t="s">
        <v>101</v>
      </c>
      <c r="B43" s="69" t="s">
        <v>87</v>
      </c>
      <c r="C43" s="90" t="s">
        <v>99</v>
      </c>
      <c r="D43" s="90" t="s">
        <v>99</v>
      </c>
      <c r="E43" s="85">
        <v>197.49584839525676</v>
      </c>
      <c r="F43" s="123">
        <v>59.159721888254502</v>
      </c>
      <c r="G43" s="63"/>
      <c r="H43" s="64"/>
      <c r="J43" s="105"/>
      <c r="K43" s="95"/>
      <c r="L43" s="100"/>
    </row>
    <row r="44" spans="1:12" x14ac:dyDescent="0.3">
      <c r="A44" s="69" t="s">
        <v>102</v>
      </c>
      <c r="B44" s="69" t="s">
        <v>87</v>
      </c>
      <c r="C44" s="117"/>
      <c r="D44" s="117"/>
      <c r="E44" s="85">
        <v>24.572689470474646</v>
      </c>
      <c r="F44" s="140" t="s">
        <v>149</v>
      </c>
      <c r="G44" s="63"/>
      <c r="H44" s="64"/>
      <c r="J44" s="105"/>
      <c r="K44" s="95"/>
      <c r="L44" s="100"/>
    </row>
    <row r="45" spans="1:12" x14ac:dyDescent="0.3">
      <c r="A45" s="65" t="s">
        <v>103</v>
      </c>
      <c r="B45" s="65" t="s">
        <v>87</v>
      </c>
      <c r="C45" s="91">
        <v>500</v>
      </c>
      <c r="D45" s="91">
        <v>500</v>
      </c>
      <c r="E45" s="126" cm="1">
        <f t="array" ref="E45">SUM(E40+11+E42:E44)</f>
        <v>297.6992968075316</v>
      </c>
      <c r="F45" s="79">
        <f>SUM(F40,F43,1,15,14)</f>
        <v>93.937466648826131</v>
      </c>
      <c r="G45" s="66"/>
      <c r="H45" s="67"/>
      <c r="J45" s="105"/>
      <c r="K45" s="95"/>
      <c r="L45" s="100"/>
    </row>
    <row r="46" spans="1:12" x14ac:dyDescent="0.3">
      <c r="A46" s="191" t="s">
        <v>104</v>
      </c>
      <c r="B46" s="192"/>
      <c r="C46" s="192"/>
      <c r="D46" s="192"/>
      <c r="E46" s="193"/>
      <c r="F46" s="193"/>
      <c r="G46" s="193"/>
      <c r="H46" s="194"/>
      <c r="J46" s="105"/>
      <c r="K46" s="95"/>
      <c r="L46" s="99"/>
    </row>
    <row r="47" spans="1:12" x14ac:dyDescent="0.3">
      <c r="A47" s="68" t="s">
        <v>105</v>
      </c>
      <c r="B47" s="68" t="s">
        <v>87</v>
      </c>
      <c r="C47" s="89"/>
      <c r="D47" s="89"/>
      <c r="E47" s="86" t="s">
        <v>131</v>
      </c>
      <c r="F47" s="142" t="s">
        <v>152</v>
      </c>
      <c r="G47" s="59"/>
      <c r="H47" s="60"/>
      <c r="J47" s="105"/>
      <c r="K47" s="95"/>
      <c r="L47" s="99"/>
    </row>
    <row r="48" spans="1:12" x14ac:dyDescent="0.3">
      <c r="A48" s="69" t="s">
        <v>106</v>
      </c>
      <c r="B48" s="69" t="s">
        <v>87</v>
      </c>
      <c r="C48" s="90"/>
      <c r="D48" s="90"/>
      <c r="E48" s="87" t="s">
        <v>132</v>
      </c>
      <c r="F48" s="123" t="s">
        <v>153</v>
      </c>
      <c r="G48" s="63"/>
      <c r="H48" s="64"/>
      <c r="J48" s="105"/>
      <c r="K48" s="95"/>
      <c r="L48" s="99"/>
    </row>
    <row r="49" spans="1:12" x14ac:dyDescent="0.3">
      <c r="A49" s="69" t="s">
        <v>107</v>
      </c>
      <c r="B49" s="69" t="s">
        <v>87</v>
      </c>
      <c r="C49" s="90"/>
      <c r="D49" s="90"/>
      <c r="E49" s="87" t="s">
        <v>133</v>
      </c>
      <c r="F49" s="80" t="s">
        <v>154</v>
      </c>
      <c r="G49" s="63"/>
      <c r="H49" s="64"/>
      <c r="J49" s="105"/>
      <c r="K49" s="95"/>
      <c r="L49" s="99"/>
    </row>
    <row r="50" spans="1:12" x14ac:dyDescent="0.3">
      <c r="A50" s="69" t="s">
        <v>108</v>
      </c>
      <c r="B50" s="69" t="s">
        <v>87</v>
      </c>
      <c r="C50" s="90"/>
      <c r="D50" s="90"/>
      <c r="E50" s="87" t="s">
        <v>134</v>
      </c>
      <c r="F50" s="80" t="s">
        <v>155</v>
      </c>
      <c r="G50" s="63"/>
      <c r="H50" s="64"/>
      <c r="J50" s="105"/>
      <c r="K50" s="95"/>
      <c r="L50" s="99"/>
    </row>
    <row r="51" spans="1:12" x14ac:dyDescent="0.3">
      <c r="A51" s="69" t="s">
        <v>109</v>
      </c>
      <c r="B51" s="69" t="s">
        <v>87</v>
      </c>
      <c r="C51" s="90"/>
      <c r="D51" s="90"/>
      <c r="E51" s="87">
        <v>8.4765613783715693E-2</v>
      </c>
      <c r="F51" s="80">
        <v>6.6767692389186839E-2</v>
      </c>
      <c r="G51" s="63"/>
      <c r="H51" s="64"/>
      <c r="J51" s="105"/>
      <c r="K51" s="95"/>
      <c r="L51" s="99"/>
    </row>
    <row r="52" spans="1:12" x14ac:dyDescent="0.3">
      <c r="A52" s="69" t="s">
        <v>110</v>
      </c>
      <c r="B52" s="69" t="s">
        <v>87</v>
      </c>
      <c r="C52" s="90"/>
      <c r="D52" s="90"/>
      <c r="E52" s="87" t="s">
        <v>134</v>
      </c>
      <c r="F52" s="80" t="s">
        <v>155</v>
      </c>
      <c r="G52" s="63"/>
      <c r="H52" s="64"/>
      <c r="J52" s="7"/>
      <c r="K52" s="7"/>
      <c r="L52" s="7"/>
    </row>
    <row r="53" spans="1:12" x14ac:dyDescent="0.3">
      <c r="A53" s="69" t="s">
        <v>111</v>
      </c>
      <c r="B53" s="69" t="s">
        <v>87</v>
      </c>
      <c r="C53" s="90"/>
      <c r="D53" s="90"/>
      <c r="E53" s="87">
        <v>0.11342508873319657</v>
      </c>
      <c r="F53" s="80">
        <v>6.306948663473419E-2</v>
      </c>
      <c r="G53" s="63"/>
      <c r="H53" s="64"/>
      <c r="J53" s="7"/>
      <c r="K53" s="7"/>
      <c r="L53" s="7"/>
    </row>
    <row r="54" spans="1:12" x14ac:dyDescent="0.3">
      <c r="A54" s="69" t="s">
        <v>112</v>
      </c>
      <c r="B54" s="69" t="s">
        <v>87</v>
      </c>
      <c r="C54" s="90"/>
      <c r="D54" s="90"/>
      <c r="E54" s="87">
        <v>9.1341536698572798E-2</v>
      </c>
      <c r="F54" s="80">
        <v>4.2616662878563846E-2</v>
      </c>
      <c r="G54" s="63"/>
      <c r="H54" s="64"/>
      <c r="J54" s="7"/>
      <c r="K54" s="7"/>
      <c r="L54" s="7"/>
    </row>
    <row r="55" spans="1:12" x14ac:dyDescent="0.3">
      <c r="A55" s="69" t="s">
        <v>113</v>
      </c>
      <c r="B55" s="69" t="s">
        <v>87</v>
      </c>
      <c r="C55" s="90"/>
      <c r="D55" s="90"/>
      <c r="E55" s="87">
        <v>6.0398672377931215E-2</v>
      </c>
      <c r="F55" s="80">
        <v>3.2087093361379763E-2</v>
      </c>
      <c r="G55" s="63"/>
      <c r="H55" s="64"/>
      <c r="J55" s="7"/>
      <c r="K55" s="7"/>
      <c r="L55" s="7"/>
    </row>
    <row r="56" spans="1:12" x14ac:dyDescent="0.3">
      <c r="A56" s="69" t="s">
        <v>114</v>
      </c>
      <c r="B56" s="69" t="s">
        <v>87</v>
      </c>
      <c r="C56" s="90"/>
      <c r="D56" s="90"/>
      <c r="E56" s="87">
        <v>0.10913255518950017</v>
      </c>
      <c r="F56" s="80">
        <v>7.246790251772374E-2</v>
      </c>
      <c r="G56" s="63"/>
      <c r="H56" s="64"/>
      <c r="J56" s="7"/>
      <c r="K56" s="7"/>
      <c r="L56" s="7"/>
    </row>
    <row r="57" spans="1:12" x14ac:dyDescent="0.3">
      <c r="A57" s="69" t="s">
        <v>115</v>
      </c>
      <c r="B57" s="69" t="s">
        <v>87</v>
      </c>
      <c r="C57" s="90"/>
      <c r="D57" s="90"/>
      <c r="E57" s="87">
        <v>0.11498198383594992</v>
      </c>
      <c r="F57" s="80">
        <v>8.6715782484449042E-2</v>
      </c>
      <c r="G57" s="63"/>
      <c r="H57" s="64"/>
      <c r="J57" s="7"/>
      <c r="K57" s="7"/>
      <c r="L57" s="7"/>
    </row>
    <row r="58" spans="1:12" x14ac:dyDescent="0.3">
      <c r="A58" s="69" t="s">
        <v>116</v>
      </c>
      <c r="B58" s="69" t="s">
        <v>87</v>
      </c>
      <c r="C58" s="90"/>
      <c r="D58" s="90"/>
      <c r="E58" s="87">
        <v>4.8875263876698639E-2</v>
      </c>
      <c r="F58" s="80">
        <v>2.747359490947316E-2</v>
      </c>
      <c r="G58" s="63"/>
      <c r="H58" s="64"/>
      <c r="J58" s="7"/>
      <c r="K58" s="7"/>
      <c r="L58" s="7"/>
    </row>
    <row r="59" spans="1:12" x14ac:dyDescent="0.3">
      <c r="A59" s="69" t="s">
        <v>117</v>
      </c>
      <c r="B59" s="69" t="s">
        <v>87</v>
      </c>
      <c r="C59" s="90"/>
      <c r="D59" s="90"/>
      <c r="E59" s="87">
        <v>8.3065634229505775E-2</v>
      </c>
      <c r="F59" s="80">
        <v>3.9817877693863628E-2</v>
      </c>
      <c r="G59" s="63"/>
      <c r="H59" s="64"/>
    </row>
    <row r="60" spans="1:12" x14ac:dyDescent="0.3">
      <c r="A60" s="69" t="s">
        <v>118</v>
      </c>
      <c r="B60" s="69" t="s">
        <v>87</v>
      </c>
      <c r="C60" s="90"/>
      <c r="D60" s="90"/>
      <c r="E60" s="87">
        <v>1.8764503776729946E-2</v>
      </c>
      <c r="F60" s="80" t="s">
        <v>156</v>
      </c>
      <c r="G60" s="63"/>
      <c r="H60" s="64"/>
    </row>
    <row r="61" spans="1:12" x14ac:dyDescent="0.3">
      <c r="A61" s="69" t="s">
        <v>119</v>
      </c>
      <c r="B61" s="69" t="s">
        <v>87</v>
      </c>
      <c r="C61" s="90"/>
      <c r="D61" s="90"/>
      <c r="E61" s="87">
        <v>0.10793677798804191</v>
      </c>
      <c r="F61" s="80">
        <v>4.8043872410634715E-2</v>
      </c>
      <c r="G61" s="63"/>
      <c r="H61" s="64"/>
    </row>
    <row r="62" spans="1:12" x14ac:dyDescent="0.3">
      <c r="A62" s="69" t="s">
        <v>120</v>
      </c>
      <c r="B62" s="69" t="s">
        <v>87</v>
      </c>
      <c r="C62" s="90"/>
      <c r="D62" s="90"/>
      <c r="E62" s="87">
        <v>8.1983132218783922E-2</v>
      </c>
      <c r="F62" s="80">
        <v>4.1048496661654311E-2</v>
      </c>
      <c r="G62" s="63"/>
      <c r="H62" s="64"/>
    </row>
    <row r="63" spans="1:12" x14ac:dyDescent="0.3">
      <c r="A63" s="65" t="s">
        <v>121</v>
      </c>
      <c r="B63" s="65" t="s">
        <v>87</v>
      </c>
      <c r="C63" s="91">
        <v>5</v>
      </c>
      <c r="D63" s="91">
        <v>5</v>
      </c>
      <c r="E63" s="88" t="s">
        <v>135</v>
      </c>
      <c r="F63" s="143" t="s">
        <v>157</v>
      </c>
      <c r="G63" s="66"/>
      <c r="H63" s="67"/>
    </row>
    <row r="64" spans="1:12" x14ac:dyDescent="0.3">
      <c r="A64" s="191" t="s">
        <v>122</v>
      </c>
      <c r="B64" s="192"/>
      <c r="C64" s="192"/>
      <c r="D64" s="192"/>
      <c r="E64" s="193"/>
      <c r="F64" s="193"/>
      <c r="G64" s="193"/>
      <c r="H64" s="194"/>
    </row>
    <row r="65" spans="1:8" x14ac:dyDescent="0.3">
      <c r="A65" s="68" t="s">
        <v>123</v>
      </c>
      <c r="B65" s="68" t="s">
        <v>87</v>
      </c>
      <c r="C65" s="89"/>
      <c r="D65" s="89"/>
      <c r="E65" s="93" t="s">
        <v>138</v>
      </c>
      <c r="F65" s="138" t="s">
        <v>138</v>
      </c>
      <c r="G65" s="59"/>
      <c r="H65" s="60"/>
    </row>
    <row r="66" spans="1:8" x14ac:dyDescent="0.3">
      <c r="A66" s="69" t="s">
        <v>124</v>
      </c>
      <c r="B66" s="69" t="s">
        <v>87</v>
      </c>
      <c r="C66" s="90"/>
      <c r="D66" s="90"/>
      <c r="E66" s="84" t="s">
        <v>138</v>
      </c>
      <c r="F66" s="139" t="s">
        <v>138</v>
      </c>
      <c r="G66" s="63"/>
      <c r="H66" s="64"/>
    </row>
    <row r="67" spans="1:8" x14ac:dyDescent="0.3">
      <c r="A67" s="69" t="s">
        <v>125</v>
      </c>
      <c r="B67" s="69" t="s">
        <v>87</v>
      </c>
      <c r="C67" s="90"/>
      <c r="D67" s="90"/>
      <c r="E67" s="84" t="s">
        <v>138</v>
      </c>
      <c r="F67" s="139" t="s">
        <v>138</v>
      </c>
      <c r="G67" s="63"/>
      <c r="H67" s="64"/>
    </row>
    <row r="68" spans="1:8" x14ac:dyDescent="0.3">
      <c r="A68" s="69" t="s">
        <v>126</v>
      </c>
      <c r="B68" s="69" t="s">
        <v>87</v>
      </c>
      <c r="C68" s="90"/>
      <c r="D68" s="90"/>
      <c r="E68" s="84" t="s">
        <v>138</v>
      </c>
      <c r="F68" s="139" t="s">
        <v>138</v>
      </c>
      <c r="G68" s="63"/>
      <c r="H68" s="64"/>
    </row>
    <row r="69" spans="1:8" x14ac:dyDescent="0.3">
      <c r="A69" s="69" t="s">
        <v>127</v>
      </c>
      <c r="B69" s="69" t="s">
        <v>87</v>
      </c>
      <c r="C69" s="90"/>
      <c r="D69" s="90"/>
      <c r="E69" s="84" t="s">
        <v>138</v>
      </c>
      <c r="F69" s="139" t="s">
        <v>138</v>
      </c>
      <c r="G69" s="63"/>
      <c r="H69" s="64"/>
    </row>
    <row r="70" spans="1:8" x14ac:dyDescent="0.3">
      <c r="A70" s="69" t="s">
        <v>128</v>
      </c>
      <c r="B70" s="69" t="s">
        <v>87</v>
      </c>
      <c r="C70" s="90"/>
      <c r="D70" s="90"/>
      <c r="E70" s="84" t="s">
        <v>138</v>
      </c>
      <c r="F70" s="139" t="s">
        <v>138</v>
      </c>
      <c r="G70" s="63"/>
      <c r="H70" s="64"/>
    </row>
    <row r="71" spans="1:8" x14ac:dyDescent="0.3">
      <c r="A71" s="69" t="s">
        <v>129</v>
      </c>
      <c r="B71" s="69" t="s">
        <v>87</v>
      </c>
      <c r="C71" s="90"/>
      <c r="D71" s="90"/>
      <c r="E71" s="84" t="s">
        <v>138</v>
      </c>
      <c r="F71" s="139" t="s">
        <v>138</v>
      </c>
      <c r="G71" s="63"/>
      <c r="H71" s="64"/>
    </row>
    <row r="72" spans="1:8" x14ac:dyDescent="0.3">
      <c r="A72" s="65" t="s">
        <v>130</v>
      </c>
      <c r="B72" s="65" t="s">
        <v>87</v>
      </c>
      <c r="C72" s="91">
        <v>0.15</v>
      </c>
      <c r="D72" s="91">
        <v>0.15</v>
      </c>
      <c r="E72" s="92" t="s">
        <v>137</v>
      </c>
      <c r="F72" s="144" t="s">
        <v>137</v>
      </c>
      <c r="G72" s="66"/>
      <c r="H72" s="67"/>
    </row>
  </sheetData>
  <mergeCells count="8">
    <mergeCell ref="A46:H46"/>
    <mergeCell ref="A64:H64"/>
    <mergeCell ref="A4:H4"/>
    <mergeCell ref="A8:H8"/>
    <mergeCell ref="A12:H12"/>
    <mergeCell ref="A16:H16"/>
    <mergeCell ref="A30:H30"/>
    <mergeCell ref="A39:H3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69"/>
  <sheetViews>
    <sheetView workbookViewId="0">
      <selection activeCell="E12" sqref="E12"/>
    </sheetView>
  </sheetViews>
  <sheetFormatPr baseColWidth="10" defaultRowHeight="14.4" x14ac:dyDescent="0.3"/>
  <cols>
    <col min="2" max="2" width="20.6640625" customWidth="1"/>
    <col min="5" max="5" width="20.33203125" customWidth="1"/>
    <col min="6" max="6" width="16.109375" customWidth="1"/>
    <col min="7" max="7" width="19.33203125" customWidth="1"/>
    <col min="8" max="8" width="20.109375" customWidth="1"/>
    <col min="10" max="10" width="20.5546875" customWidth="1"/>
    <col min="11" max="11" width="21" customWidth="1"/>
    <col min="12" max="12" width="27.5546875" customWidth="1"/>
    <col min="14" max="14" width="33.6640625" customWidth="1"/>
    <col min="19" max="19" width="24.44140625" customWidth="1"/>
  </cols>
  <sheetData>
    <row r="1" spans="1:20" x14ac:dyDescent="0.3">
      <c r="A1" s="1" t="s">
        <v>19</v>
      </c>
    </row>
    <row r="3" spans="1:20" x14ac:dyDescent="0.3">
      <c r="A3" s="1" t="s">
        <v>18</v>
      </c>
    </row>
    <row r="4" spans="1:20" x14ac:dyDescent="0.3">
      <c r="A4" s="1"/>
    </row>
    <row r="5" spans="1:20" x14ac:dyDescent="0.3">
      <c r="A5" s="1" t="s">
        <v>27</v>
      </c>
    </row>
    <row r="6" spans="1:20" ht="15" thickBot="1" x14ac:dyDescent="0.35"/>
    <row r="7" spans="1:20" ht="15" thickBot="1" x14ac:dyDescent="0.35">
      <c r="A7" s="43" t="s">
        <v>23</v>
      </c>
      <c r="B7" s="43" t="s">
        <v>25</v>
      </c>
      <c r="C7" s="43" t="s">
        <v>24</v>
      </c>
      <c r="D7" s="45"/>
      <c r="E7" s="38" t="s">
        <v>20</v>
      </c>
      <c r="F7" s="38" t="s">
        <v>21</v>
      </c>
      <c r="G7" s="38" t="s">
        <v>22</v>
      </c>
      <c r="H7" s="38" t="s">
        <v>26</v>
      </c>
      <c r="J7" s="46" t="s">
        <v>20</v>
      </c>
      <c r="K7" s="20" t="s">
        <v>30</v>
      </c>
      <c r="L7" s="47" t="s">
        <v>29</v>
      </c>
      <c r="N7" s="20" t="s">
        <v>32</v>
      </c>
    </row>
    <row r="8" spans="1:20" ht="15" thickBot="1" x14ac:dyDescent="0.35">
      <c r="A8" s="42">
        <v>1</v>
      </c>
      <c r="B8" s="160">
        <v>1.6180000000000001</v>
      </c>
      <c r="C8" s="160">
        <v>1.4510000000000001</v>
      </c>
      <c r="D8" s="44"/>
      <c r="E8" s="38">
        <v>13</v>
      </c>
      <c r="F8" s="163">
        <f>SUM(C8:C20)</f>
        <v>22.186999999999998</v>
      </c>
      <c r="G8" s="163">
        <f>AVERAGE(C8:C20)</f>
        <v>1.7066923076923075</v>
      </c>
      <c r="H8" s="163">
        <f>AVERAGE(B8:B20)</f>
        <v>1.8412307692307694</v>
      </c>
      <c r="J8" s="48">
        <v>13</v>
      </c>
      <c r="K8" s="38">
        <v>50</v>
      </c>
      <c r="L8" s="49">
        <f>J8/K8*1000</f>
        <v>260</v>
      </c>
      <c r="N8" s="52">
        <f>AVERAGE(L8, L25, L31)</f>
        <v>100</v>
      </c>
      <c r="R8" s="82"/>
      <c r="S8" s="145"/>
      <c r="T8" s="145"/>
    </row>
    <row r="9" spans="1:20" x14ac:dyDescent="0.3">
      <c r="A9" s="39">
        <v>2</v>
      </c>
      <c r="B9" s="161">
        <v>1.6870000000000001</v>
      </c>
      <c r="C9" s="161">
        <v>1.6870000000000001</v>
      </c>
      <c r="D9" s="44"/>
      <c r="K9" s="37"/>
      <c r="R9" s="82"/>
      <c r="S9" s="145"/>
      <c r="T9" s="145"/>
    </row>
    <row r="10" spans="1:20" x14ac:dyDescent="0.3">
      <c r="A10" s="39">
        <v>3</v>
      </c>
      <c r="B10" s="161">
        <v>3.2869999999999999</v>
      </c>
      <c r="C10" s="161">
        <v>3.7210000000000001</v>
      </c>
      <c r="D10" s="44"/>
      <c r="K10" s="37"/>
      <c r="R10" s="82"/>
      <c r="S10" s="145"/>
      <c r="T10" s="145"/>
    </row>
    <row r="11" spans="1:20" x14ac:dyDescent="0.3">
      <c r="A11" s="39">
        <v>4</v>
      </c>
      <c r="B11" s="161">
        <v>1.333</v>
      </c>
      <c r="C11" s="161">
        <v>0.85399999999999998</v>
      </c>
      <c r="D11" s="44"/>
      <c r="K11" s="37"/>
      <c r="R11" s="82"/>
      <c r="S11" s="145"/>
      <c r="T11" s="145"/>
    </row>
    <row r="12" spans="1:20" x14ac:dyDescent="0.3">
      <c r="A12" s="39">
        <v>5</v>
      </c>
      <c r="B12" s="161">
        <v>2.3479999999999999</v>
      </c>
      <c r="C12" s="161">
        <v>2.867</v>
      </c>
      <c r="D12" s="44"/>
      <c r="K12" s="37"/>
    </row>
    <row r="13" spans="1:20" x14ac:dyDescent="0.3">
      <c r="A13" s="39">
        <v>6</v>
      </c>
      <c r="B13" s="161">
        <v>1.4339999999999999</v>
      </c>
      <c r="C13" s="161">
        <v>0.99299999999999999</v>
      </c>
      <c r="D13" s="44"/>
      <c r="I13" s="37"/>
      <c r="K13" s="37"/>
    </row>
    <row r="14" spans="1:20" x14ac:dyDescent="0.3">
      <c r="A14" s="39">
        <v>7</v>
      </c>
      <c r="B14" s="161">
        <v>1.758</v>
      </c>
      <c r="C14" s="161">
        <v>1.3049999999999999</v>
      </c>
      <c r="D14" s="44"/>
      <c r="K14" s="37"/>
    </row>
    <row r="15" spans="1:20" x14ac:dyDescent="0.3">
      <c r="A15" s="39">
        <v>8</v>
      </c>
      <c r="B15" s="161">
        <v>1.1120000000000001</v>
      </c>
      <c r="C15" s="161">
        <v>0.95099999999999996</v>
      </c>
      <c r="D15" s="44"/>
      <c r="K15" s="37"/>
    </row>
    <row r="16" spans="1:20" x14ac:dyDescent="0.3">
      <c r="A16" s="39">
        <v>9</v>
      </c>
      <c r="B16" s="161">
        <v>1.419</v>
      </c>
      <c r="C16" s="161">
        <v>0.84699999999999998</v>
      </c>
      <c r="D16" s="44"/>
      <c r="K16" s="37"/>
    </row>
    <row r="17" spans="1:12" x14ac:dyDescent="0.3">
      <c r="A17" s="39">
        <v>10</v>
      </c>
      <c r="B17" s="161">
        <v>1.1120000000000001</v>
      </c>
      <c r="C17" s="161">
        <v>0.72199999999999998</v>
      </c>
      <c r="D17" s="44"/>
      <c r="K17" s="37"/>
    </row>
    <row r="18" spans="1:12" x14ac:dyDescent="0.3">
      <c r="A18" s="39">
        <v>11</v>
      </c>
      <c r="B18" s="161">
        <v>2.1339999999999999</v>
      </c>
      <c r="C18" s="161">
        <v>2.52</v>
      </c>
      <c r="D18" s="44"/>
      <c r="K18" s="37"/>
    </row>
    <row r="19" spans="1:12" x14ac:dyDescent="0.3">
      <c r="A19" s="39">
        <v>12</v>
      </c>
      <c r="B19" s="161">
        <v>2.7509999999999999</v>
      </c>
      <c r="C19" s="161">
        <v>2.9990000000000001</v>
      </c>
      <c r="D19" s="44"/>
      <c r="K19" s="37"/>
    </row>
    <row r="20" spans="1:12" ht="15" thickBot="1" x14ac:dyDescent="0.35">
      <c r="A20" s="40">
        <v>13</v>
      </c>
      <c r="B20" s="162">
        <v>1.9430000000000001</v>
      </c>
      <c r="C20" s="162">
        <v>1.27</v>
      </c>
      <c r="D20" s="44"/>
      <c r="I20" s="37"/>
      <c r="K20" s="37"/>
    </row>
    <row r="21" spans="1:12" x14ac:dyDescent="0.3">
      <c r="A21" s="45"/>
      <c r="B21" s="44"/>
      <c r="C21" s="44"/>
      <c r="D21" s="44"/>
    </row>
    <row r="22" spans="1:12" x14ac:dyDescent="0.3">
      <c r="A22" s="1" t="s">
        <v>28</v>
      </c>
      <c r="D22" s="4"/>
    </row>
    <row r="23" spans="1:12" ht="15" thickBot="1" x14ac:dyDescent="0.35">
      <c r="D23" s="4"/>
    </row>
    <row r="24" spans="1:12" ht="15" thickBot="1" x14ac:dyDescent="0.35">
      <c r="A24" s="43" t="s">
        <v>23</v>
      </c>
      <c r="B24" s="43" t="s">
        <v>25</v>
      </c>
      <c r="C24" s="43" t="s">
        <v>24</v>
      </c>
      <c r="D24" s="4"/>
      <c r="E24" s="38" t="s">
        <v>20</v>
      </c>
      <c r="F24" s="38" t="s">
        <v>21</v>
      </c>
      <c r="G24" s="38" t="s">
        <v>22</v>
      </c>
      <c r="H24" s="38" t="s">
        <v>26</v>
      </c>
      <c r="J24" s="46" t="s">
        <v>20</v>
      </c>
      <c r="K24" s="20" t="s">
        <v>30</v>
      </c>
      <c r="L24" s="47" t="s">
        <v>29</v>
      </c>
    </row>
    <row r="25" spans="1:12" ht="15" thickBot="1" x14ac:dyDescent="0.35">
      <c r="A25" s="42">
        <v>1</v>
      </c>
      <c r="B25" s="160">
        <v>2.2639999999999998</v>
      </c>
      <c r="C25" s="160">
        <v>1.8160000000000001</v>
      </c>
      <c r="D25" s="44"/>
      <c r="E25" s="38">
        <v>2</v>
      </c>
      <c r="F25" s="163">
        <f>SUM(C25:C26)</f>
        <v>4.1150000000000002</v>
      </c>
      <c r="G25" s="163">
        <f>AVERAGE(C25:C26)</f>
        <v>2.0575000000000001</v>
      </c>
      <c r="H25" s="163">
        <f>AVERAGE(B25:B26)</f>
        <v>2.4184999999999999</v>
      </c>
      <c r="J25" s="5">
        <v>2</v>
      </c>
      <c r="K25" s="22">
        <v>50</v>
      </c>
      <c r="L25" s="28">
        <f>J25/K25*1000</f>
        <v>40</v>
      </c>
    </row>
    <row r="26" spans="1:12" ht="15" thickBot="1" x14ac:dyDescent="0.35">
      <c r="A26" s="40">
        <v>2</v>
      </c>
      <c r="B26" s="162">
        <v>2.573</v>
      </c>
      <c r="C26" s="162">
        <v>2.2989999999999999</v>
      </c>
      <c r="D26" s="44"/>
    </row>
    <row r="27" spans="1:12" x14ac:dyDescent="0.3">
      <c r="A27" s="45"/>
      <c r="B27" s="44"/>
      <c r="C27" s="44"/>
    </row>
    <row r="28" spans="1:12" x14ac:dyDescent="0.3">
      <c r="A28" s="1" t="s">
        <v>31</v>
      </c>
      <c r="D28" s="4"/>
    </row>
    <row r="29" spans="1:12" ht="15" thickBot="1" x14ac:dyDescent="0.35">
      <c r="D29" s="4"/>
    </row>
    <row r="30" spans="1:12" ht="15" thickBot="1" x14ac:dyDescent="0.35">
      <c r="A30" s="43" t="s">
        <v>23</v>
      </c>
      <c r="B30" s="43" t="s">
        <v>25</v>
      </c>
      <c r="C30" s="43" t="s">
        <v>24</v>
      </c>
      <c r="D30" s="4"/>
      <c r="E30" s="38" t="s">
        <v>20</v>
      </c>
      <c r="F30" s="38" t="s">
        <v>21</v>
      </c>
      <c r="G30" s="38" t="s">
        <v>22</v>
      </c>
      <c r="H30" s="38" t="s">
        <v>26</v>
      </c>
      <c r="J30" s="46" t="s">
        <v>20</v>
      </c>
      <c r="K30" s="20" t="s">
        <v>30</v>
      </c>
      <c r="L30" s="47" t="s">
        <v>29</v>
      </c>
    </row>
    <row r="31" spans="1:12" ht="15" thickBot="1" x14ac:dyDescent="0.35">
      <c r="A31" s="51"/>
      <c r="B31" s="41"/>
      <c r="C31" s="41"/>
      <c r="D31" s="44"/>
      <c r="E31" s="38">
        <v>0</v>
      </c>
      <c r="F31" s="41"/>
      <c r="G31" s="41"/>
      <c r="H31" s="41"/>
      <c r="J31" s="5">
        <v>0</v>
      </c>
      <c r="K31" s="22">
        <v>50</v>
      </c>
      <c r="L31" s="28">
        <f>J31/K31*1000</f>
        <v>0</v>
      </c>
    </row>
    <row r="32" spans="1:12" x14ac:dyDescent="0.3">
      <c r="A32" s="50"/>
      <c r="B32" s="44"/>
      <c r="C32" s="44"/>
      <c r="D32" s="44"/>
    </row>
    <row r="33" spans="1:14" x14ac:dyDescent="0.3">
      <c r="A33" s="45"/>
      <c r="B33" s="44"/>
      <c r="C33" s="44"/>
    </row>
    <row r="34" spans="1:14" x14ac:dyDescent="0.3">
      <c r="A34" s="1" t="s">
        <v>140</v>
      </c>
    </row>
    <row r="35" spans="1:14" ht="15" thickBot="1" x14ac:dyDescent="0.35"/>
    <row r="36" spans="1:14" ht="15" thickBot="1" x14ac:dyDescent="0.35">
      <c r="A36" s="43" t="s">
        <v>23</v>
      </c>
      <c r="B36" s="43" t="s">
        <v>25</v>
      </c>
      <c r="C36" s="129" t="s">
        <v>24</v>
      </c>
      <c r="E36" s="38" t="s">
        <v>20</v>
      </c>
      <c r="F36" s="38" t="s">
        <v>21</v>
      </c>
      <c r="G36" s="38" t="s">
        <v>22</v>
      </c>
      <c r="H36" s="38" t="s">
        <v>26</v>
      </c>
      <c r="J36" s="46" t="s">
        <v>20</v>
      </c>
      <c r="K36" s="20" t="s">
        <v>30</v>
      </c>
      <c r="L36" s="47" t="s">
        <v>29</v>
      </c>
      <c r="N36" s="20" t="s">
        <v>32</v>
      </c>
    </row>
    <row r="37" spans="1:14" ht="15" thickBot="1" x14ac:dyDescent="0.35">
      <c r="A37" s="21">
        <v>1</v>
      </c>
      <c r="B37" s="161">
        <v>2.4660000000000002</v>
      </c>
      <c r="C37" s="164">
        <v>1.5529999999999999</v>
      </c>
      <c r="E37" s="38">
        <v>6</v>
      </c>
      <c r="F37" s="163">
        <f>SUM(C37:C42)</f>
        <v>6.1690000000000005</v>
      </c>
      <c r="G37" s="163">
        <f>AVERAGE(C37:C42)</f>
        <v>1.0281666666666667</v>
      </c>
      <c r="H37" s="163">
        <f>AVERAGE(B37:B42)</f>
        <v>1.6561666666666668</v>
      </c>
      <c r="J37" s="48">
        <v>6</v>
      </c>
      <c r="K37" s="38">
        <v>50</v>
      </c>
      <c r="L37" s="49">
        <f>J37/K37*1000</f>
        <v>120</v>
      </c>
      <c r="N37" s="52">
        <f>AVERAGE(L37,L47,L56)</f>
        <v>146.66666666666666</v>
      </c>
    </row>
    <row r="38" spans="1:14" x14ac:dyDescent="0.3">
      <c r="A38" s="21">
        <v>2</v>
      </c>
      <c r="B38" s="161">
        <v>1.1830000000000001</v>
      </c>
      <c r="C38" s="164">
        <v>0.52600000000000002</v>
      </c>
      <c r="G38" s="37"/>
      <c r="H38" s="127"/>
      <c r="J38" s="37"/>
    </row>
    <row r="39" spans="1:14" x14ac:dyDescent="0.3">
      <c r="A39" s="21">
        <v>3</v>
      </c>
      <c r="B39" s="161">
        <v>1.1870000000000001</v>
      </c>
      <c r="C39" s="164">
        <v>0.66100000000000003</v>
      </c>
      <c r="G39" s="37"/>
      <c r="J39" s="37"/>
    </row>
    <row r="40" spans="1:14" x14ac:dyDescent="0.3">
      <c r="A40" s="21">
        <v>4</v>
      </c>
      <c r="B40" s="161">
        <v>2.57</v>
      </c>
      <c r="C40" s="164">
        <v>1.6539999999999999</v>
      </c>
      <c r="G40" s="37"/>
      <c r="J40" s="37"/>
    </row>
    <row r="41" spans="1:14" x14ac:dyDescent="0.3">
      <c r="A41" s="21">
        <v>5</v>
      </c>
      <c r="B41" s="161">
        <v>1.002</v>
      </c>
      <c r="C41" s="164">
        <v>0.51600000000000001</v>
      </c>
      <c r="G41" s="37"/>
      <c r="H41" s="37"/>
      <c r="J41" s="37"/>
    </row>
    <row r="42" spans="1:14" ht="15" thickBot="1" x14ac:dyDescent="0.35">
      <c r="A42" s="22">
        <v>6</v>
      </c>
      <c r="B42" s="162">
        <v>1.5289999999999999</v>
      </c>
      <c r="C42" s="165">
        <v>1.2589999999999999</v>
      </c>
      <c r="G42" s="37"/>
      <c r="H42" s="127"/>
      <c r="J42" s="37"/>
    </row>
    <row r="44" spans="1:14" x14ac:dyDescent="0.3">
      <c r="A44" s="1" t="s">
        <v>141</v>
      </c>
    </row>
    <row r="45" spans="1:14" ht="15" thickBot="1" x14ac:dyDescent="0.35"/>
    <row r="46" spans="1:14" ht="15" thickBot="1" x14ac:dyDescent="0.35">
      <c r="A46" s="128" t="s">
        <v>23</v>
      </c>
      <c r="B46" s="43" t="s">
        <v>25</v>
      </c>
      <c r="C46" s="129" t="s">
        <v>24</v>
      </c>
      <c r="E46" s="38" t="s">
        <v>20</v>
      </c>
      <c r="F46" s="38" t="s">
        <v>21</v>
      </c>
      <c r="G46" s="38" t="s">
        <v>22</v>
      </c>
      <c r="H46" s="38" t="s">
        <v>26</v>
      </c>
      <c r="J46" s="46" t="s">
        <v>20</v>
      </c>
      <c r="K46" s="20" t="s">
        <v>30</v>
      </c>
      <c r="L46" s="47" t="s">
        <v>29</v>
      </c>
    </row>
    <row r="47" spans="1:14" ht="15" thickBot="1" x14ac:dyDescent="0.35">
      <c r="A47" s="3">
        <v>1</v>
      </c>
      <c r="B47" s="161">
        <v>2.8919999999999999</v>
      </c>
      <c r="C47" s="164">
        <v>1.3420000000000001</v>
      </c>
      <c r="E47" s="38">
        <v>5</v>
      </c>
      <c r="F47" s="163">
        <f>SUM(C47:C51)</f>
        <v>9.7970000000000006</v>
      </c>
      <c r="G47" s="163">
        <f>AVERAGE(C47:C51)</f>
        <v>1.9594</v>
      </c>
      <c r="H47" s="163">
        <f>AVERAGE(B47:B51)</f>
        <v>2.6712000000000002</v>
      </c>
      <c r="J47" s="48">
        <v>5</v>
      </c>
      <c r="K47" s="38">
        <v>50</v>
      </c>
      <c r="L47" s="49">
        <f>J47/K47*1000</f>
        <v>100</v>
      </c>
    </row>
    <row r="48" spans="1:14" x14ac:dyDescent="0.3">
      <c r="A48" s="3">
        <v>2</v>
      </c>
      <c r="B48" s="161">
        <v>3.45</v>
      </c>
      <c r="C48" s="164">
        <v>3.95</v>
      </c>
    </row>
    <row r="49" spans="1:12" x14ac:dyDescent="0.3">
      <c r="A49" s="3">
        <v>3</v>
      </c>
      <c r="B49" s="161">
        <v>1.6719999999999999</v>
      </c>
      <c r="C49" s="164">
        <v>1.0049999999999999</v>
      </c>
    </row>
    <row r="50" spans="1:12" x14ac:dyDescent="0.3">
      <c r="A50" s="3">
        <v>4</v>
      </c>
      <c r="B50" s="161">
        <v>2.069</v>
      </c>
      <c r="C50" s="164">
        <v>1.649</v>
      </c>
    </row>
    <row r="51" spans="1:12" ht="15" thickBot="1" x14ac:dyDescent="0.35">
      <c r="A51" s="5">
        <v>5</v>
      </c>
      <c r="B51" s="162">
        <v>3.2730000000000001</v>
      </c>
      <c r="C51" s="165">
        <v>1.851</v>
      </c>
    </row>
    <row r="53" spans="1:12" x14ac:dyDescent="0.3">
      <c r="A53" s="1" t="s">
        <v>142</v>
      </c>
    </row>
    <row r="54" spans="1:12" ht="15" thickBot="1" x14ac:dyDescent="0.35"/>
    <row r="55" spans="1:12" ht="15" thickBot="1" x14ac:dyDescent="0.35">
      <c r="A55" s="128" t="s">
        <v>23</v>
      </c>
      <c r="B55" s="43" t="s">
        <v>25</v>
      </c>
      <c r="C55" s="129" t="s">
        <v>24</v>
      </c>
      <c r="E55" s="38" t="s">
        <v>20</v>
      </c>
      <c r="F55" s="38" t="s">
        <v>21</v>
      </c>
      <c r="G55" s="38" t="s">
        <v>22</v>
      </c>
      <c r="H55" s="38" t="s">
        <v>26</v>
      </c>
      <c r="J55" s="46" t="s">
        <v>20</v>
      </c>
      <c r="K55" s="20" t="s">
        <v>30</v>
      </c>
      <c r="L55" s="47" t="s">
        <v>29</v>
      </c>
    </row>
    <row r="56" spans="1:12" ht="15" thickBot="1" x14ac:dyDescent="0.35">
      <c r="A56" s="46">
        <v>1</v>
      </c>
      <c r="B56" s="160">
        <v>1.4510000000000001</v>
      </c>
      <c r="C56" s="166">
        <v>0.72799999999999998</v>
      </c>
      <c r="E56" s="38">
        <v>11</v>
      </c>
      <c r="F56" s="163">
        <f>SUM(C56:C66)</f>
        <v>22.693000000000001</v>
      </c>
      <c r="G56" s="163">
        <f>AVERAGE(C56:C66)</f>
        <v>2.0630000000000002</v>
      </c>
      <c r="H56" s="163">
        <f>AVERAGE(B56:B66)</f>
        <v>2.5447272727272727</v>
      </c>
      <c r="J56" s="48">
        <v>11</v>
      </c>
      <c r="K56" s="38">
        <v>50</v>
      </c>
      <c r="L56" s="49">
        <f>J56/K56*1000</f>
        <v>220</v>
      </c>
    </row>
    <row r="57" spans="1:12" x14ac:dyDescent="0.3">
      <c r="A57" s="3">
        <v>2</v>
      </c>
      <c r="B57" s="161">
        <v>2.6880000000000002</v>
      </c>
      <c r="C57" s="164">
        <v>2.282</v>
      </c>
      <c r="F57" s="37"/>
      <c r="I57" s="37"/>
    </row>
    <row r="58" spans="1:12" x14ac:dyDescent="0.3">
      <c r="A58" s="3">
        <v>3</v>
      </c>
      <c r="B58" s="161">
        <v>1.764</v>
      </c>
      <c r="C58" s="164">
        <v>0.71</v>
      </c>
      <c r="F58" s="37"/>
      <c r="G58" s="127"/>
      <c r="I58" s="37"/>
    </row>
    <row r="59" spans="1:12" x14ac:dyDescent="0.3">
      <c r="A59" s="3">
        <v>4</v>
      </c>
      <c r="B59" s="161">
        <v>0.54500000000000004</v>
      </c>
      <c r="C59" s="164">
        <v>0.184</v>
      </c>
      <c r="F59" s="37"/>
      <c r="I59" s="37"/>
      <c r="L59" s="37"/>
    </row>
    <row r="60" spans="1:12" x14ac:dyDescent="0.3">
      <c r="A60" s="3">
        <v>5</v>
      </c>
      <c r="B60" s="161">
        <v>3.1749999999999998</v>
      </c>
      <c r="C60" s="164">
        <v>3.137</v>
      </c>
      <c r="F60" s="37"/>
      <c r="I60" s="37"/>
      <c r="J60" s="37"/>
      <c r="L60" s="37"/>
    </row>
    <row r="61" spans="1:12" x14ac:dyDescent="0.3">
      <c r="A61" s="3">
        <v>6</v>
      </c>
      <c r="B61" s="161">
        <v>4.234</v>
      </c>
      <c r="C61" s="164">
        <v>1.149</v>
      </c>
      <c r="F61" s="37"/>
      <c r="I61" s="37"/>
      <c r="J61" s="37"/>
      <c r="L61" s="37"/>
    </row>
    <row r="62" spans="1:12" x14ac:dyDescent="0.3">
      <c r="A62" s="3">
        <v>7</v>
      </c>
      <c r="B62" s="161">
        <v>2.7309999999999999</v>
      </c>
      <c r="C62" s="164">
        <v>1.851</v>
      </c>
      <c r="I62" s="37"/>
      <c r="L62" s="37"/>
    </row>
    <row r="63" spans="1:12" x14ac:dyDescent="0.3">
      <c r="A63" s="3">
        <v>8</v>
      </c>
      <c r="B63" s="161">
        <v>0.75700000000000001</v>
      </c>
      <c r="C63" s="164">
        <v>0.32600000000000001</v>
      </c>
      <c r="I63" s="37"/>
      <c r="L63" s="37"/>
    </row>
    <row r="64" spans="1:12" x14ac:dyDescent="0.3">
      <c r="A64" s="3">
        <v>9</v>
      </c>
      <c r="B64" s="161">
        <v>4.38</v>
      </c>
      <c r="C64" s="164">
        <v>6.1890000000000001</v>
      </c>
      <c r="I64" s="37"/>
      <c r="J64" s="37"/>
      <c r="L64" s="37"/>
    </row>
    <row r="65" spans="1:12" x14ac:dyDescent="0.3">
      <c r="A65" s="3">
        <v>10</v>
      </c>
      <c r="B65" s="161">
        <v>2.2469999999999999</v>
      </c>
      <c r="C65" s="164">
        <v>2.4849999999999999</v>
      </c>
      <c r="I65" s="37"/>
      <c r="L65" s="37"/>
    </row>
    <row r="66" spans="1:12" ht="15" thickBot="1" x14ac:dyDescent="0.35">
      <c r="A66" s="5">
        <v>11</v>
      </c>
      <c r="B66" s="162">
        <v>4.0199999999999996</v>
      </c>
      <c r="C66" s="165">
        <v>3.6520000000000001</v>
      </c>
      <c r="I66" s="37"/>
      <c r="L66" s="37"/>
    </row>
    <row r="67" spans="1:12" x14ac:dyDescent="0.3">
      <c r="I67" s="37"/>
      <c r="L67" s="37"/>
    </row>
    <row r="68" spans="1:12" x14ac:dyDescent="0.3">
      <c r="I68" s="37"/>
      <c r="J68" s="127"/>
      <c r="L68" s="37"/>
    </row>
    <row r="69" spans="1:12" x14ac:dyDescent="0.3">
      <c r="I69" s="37"/>
      <c r="L69" s="3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Suivi température</vt:lpstr>
      <vt:lpstr>Suivi</vt:lpstr>
      <vt:lpstr>Caractérisation</vt:lpstr>
      <vt:lpstr>Quantification 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LIENARD Florian</dc:creator>
  <cp:lastModifiedBy>LIENARD Florian</cp:lastModifiedBy>
  <cp:lastPrinted>2024-09-20T08:02:17Z</cp:lastPrinted>
  <dcterms:created xsi:type="dcterms:W3CDTF">2023-04-17T07:30:10Z</dcterms:created>
  <dcterms:modified xsi:type="dcterms:W3CDTF">2024-10-31T12:47:58Z</dcterms:modified>
</cp:coreProperties>
</file>